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'стр1'!$A$1:$DA$78</definedName>
  </definedNames>
  <calcPr fullCalcOnLoad="1"/>
</workbook>
</file>

<file path=xl/sharedStrings.xml><?xml version="1.0" encoding="utf-8"?>
<sst xmlns="http://schemas.openxmlformats.org/spreadsheetml/2006/main" count="532" uniqueCount="281">
  <si>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</si>
  <si>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</si>
  <si>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</si>
  <si>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</si>
  <si>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</si>
  <si>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</si>
  <si>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</si>
  <si>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</si>
  <si>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</si>
  <si>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</si>
  <si>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</si>
  <si>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</si>
  <si>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</si>
  <si>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</si>
  <si>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</si>
  <si>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</si>
  <si>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</si>
  <si>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</si>
  <si>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</si>
  <si>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</si>
  <si>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</si>
  <si>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</si>
  <si>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</si>
  <si>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</si>
  <si>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</si>
  <si>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</si>
  <si>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</si>
  <si>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</si>
  <si>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</si>
  <si>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</si>
  <si>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</si>
  <si>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</si>
  <si>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</si>
  <si>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</si>
  <si>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</si>
  <si>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</si>
  <si>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</si>
  <si>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</si>
  <si>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</si>
  <si>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</si>
  <si>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</si>
  <si>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</si>
  <si>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</si>
  <si>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</si>
  <si>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</si>
  <si>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</si>
  <si>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</si>
  <si>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</si>
  <si>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</si>
  <si>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</si>
  <si>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</si>
  <si>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</si>
  <si>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</si>
  <si>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</si>
  <si>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</si>
  <si>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</si>
  <si>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</si>
  <si>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</si>
  <si>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</si>
  <si>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</si>
  <si>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</si>
  <si>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</si>
  <si>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</si>
  <si>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</si>
  <si>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</si>
  <si>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</si>
  <si>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</si>
  <si>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</si>
  <si>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</si>
  <si>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</si>
  <si>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</si>
  <si>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</si>
  <si>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</si>
  <si>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</si>
  <si>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</si>
  <si>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</si>
  <si>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</si>
  <si>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</si>
  <si>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</si>
  <si>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</si>
  <si>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</si>
  <si>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</si>
  <si>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</si>
  <si>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</si>
  <si>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</si>
  <si>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</si>
  <si>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</si>
  <si>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</si>
  <si>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</si>
  <si>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</si>
  <si>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</si>
  <si>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</si>
  <si>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</si>
  <si>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</si>
  <si>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</si>
  <si>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</si>
  <si>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</si>
  <si>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</si>
  <si>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</si>
  <si>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</si>
  <si>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</si>
  <si>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</si>
  <si>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</si>
  <si>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</si>
  <si>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</si>
  <si>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</si>
  <si>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</si>
  <si>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</si>
  <si>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</si>
  <si>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</si>
  <si>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</si>
  <si>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</si>
  <si>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</si>
  <si>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</si>
  <si>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</si>
  <si>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</si>
  <si>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</si>
  <si>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</si>
  <si>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</si>
  <si>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</si>
  <si>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</si>
  <si>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</si>
  <si>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</si>
  <si>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</si>
  <si>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</si>
  <si>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</si>
  <si>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</si>
  <si>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</si>
  <si>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</si>
  <si>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</si>
  <si>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</si>
  <si>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</si>
  <si>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</si>
  <si>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</si>
  <si>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</si>
  <si>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</si>
  <si>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</si>
  <si>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</si>
  <si>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</si>
  <si>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</si>
  <si>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</si>
  <si>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</si>
  <si>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</si>
  <si>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</si>
  <si>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</si>
  <si>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</si>
  <si>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</si>
  <si>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</si>
  <si>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</si>
  <si>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</si>
  <si>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</si>
  <si>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</si>
  <si>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</si>
  <si>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</si>
  <si>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</si>
  <si>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</si>
  <si>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</si>
  <si>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</si>
  <si>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</si>
  <si>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</si>
  <si>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</si>
  <si>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</si>
  <si>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</si>
  <si>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</si>
  <si>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</si>
  <si>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</si>
  <si>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</si>
  <si>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</si>
  <si>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</si>
  <si>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</si>
  <si>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</si>
  <si>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</si>
  <si>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</si>
  <si>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</si>
  <si>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</si>
  <si>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</si>
  <si>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</si>
  <si>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</si>
  <si>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</si>
  <si>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</si>
  <si>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</si>
  <si>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</si>
  <si>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</si>
  <si>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</si>
  <si>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</si>
  <si>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</si>
  <si>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</si>
  <si>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</si>
  <si>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</si>
  <si>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</si>
  <si>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</si>
  <si>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</si>
  <si>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</si>
  <si>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</si>
  <si>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</si>
  <si>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</si>
  <si>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</si>
  <si>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</si>
  <si>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</si>
  <si>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</si>
  <si>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</si>
  <si>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</si>
  <si>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</si>
  <si>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</si>
  <si>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</si>
  <si>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</si>
  <si>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</si>
  <si>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</si>
  <si>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</si>
  <si>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</si>
  <si>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</si>
  <si>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</si>
  <si>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</si>
  <si>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</si>
  <si>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</si>
  <si>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</si>
  <si>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</si>
  <si>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</si>
  <si>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</si>
  <si>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</si>
  <si>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</si>
  <si>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</si>
  <si>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</si>
  <si>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</si>
  <si>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</si>
  <si>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</si>
  <si>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</si>
  <si>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</si>
  <si>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</si>
  <si>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</si>
  <si>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</si>
  <si>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</si>
  <si>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</si>
  <si>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</si>
  <si>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</si>
  <si>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</si>
  <si>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</si>
  <si>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</si>
  <si>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</si>
  <si>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Кутыгин А.А.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</si>
  <si>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</si>
  <si>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</si>
  <si>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</si>
  <si>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</si>
  <si>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</si>
  <si>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</si>
  <si>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</si>
  <si>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</si>
  <si>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>05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</si>
  <si>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</si>
  <si>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</si>
  <si>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</si>
  <si>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</si>
  <si>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</si>
  <si>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</si>
  <si>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</si>
  <si>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</si>
  <si>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</si>
  <si>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</si>
  <si>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</si>
  <si>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</si>
  <si>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</si>
  <si>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</si>
  <si>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</si>
  <si>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</si>
  <si>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951 0104 0920000110 121</t>
  </si>
  <si>
    <t>951 0104 0920000110 122</t>
  </si>
  <si>
    <t>951 0104 0920000110 129</t>
  </si>
  <si>
    <t>951 0104 0920000190 244</t>
  </si>
  <si>
    <t>951 0104 0920000190 852</t>
  </si>
  <si>
    <t>951 0104 0920000190 853</t>
  </si>
  <si>
    <t>на 1 июля</t>
  </si>
  <si>
    <t>01.07.2023</t>
  </si>
  <si>
    <t>июля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</si>
  <si>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</si>
  <si>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</si>
  <si>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ПЕРЕЧИСЛЕНИЯ ДЛЯ ОСУЩЕСТВЛЕНИЯ ВОЗВРАТА (ЗАЧЕТА)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</t>
  </si>
  <si>
    <t>951 2 08 00000 00 0000 000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</si>
  <si>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</si>
  <si>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</si>
  <si>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обеспечение деятельности 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</si>
</sst>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0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wrapText="1"/>
    </xf>
    <xf numFmtId="49" fontId="2" fillId="34" borderId="2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4" fillId="40" borderId="25" xfId="0" applyFont="1" applyFill="1" applyBorder="1" applyAlignment="1">
      <alignment/>
    </xf>
    <xf numFmtId="49" fontId="4" fillId="40" borderId="26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49" fontId="2" fillId="4" borderId="30" xfId="0" applyNumberFormat="1" applyFont="1" applyFill="1" applyBorder="1" applyAlignment="1">
      <alignment horizontal="center"/>
    </xf>
    <xf numFmtId="49" fontId="2" fillId="4" borderId="31" xfId="0" applyNumberFormat="1" applyFont="1" applyFill="1" applyBorder="1" applyAlignment="1">
      <alignment horizontal="center"/>
    </xf>
    <xf numFmtId="49" fontId="2" fillId="4" borderId="32" xfId="0" applyNumberFormat="1" applyFont="1" applyFill="1" applyBorder="1" applyAlignment="1">
      <alignment horizontal="center"/>
    </xf>
    <xf numFmtId="49" fontId="2" fillId="4" borderId="33" xfId="0" applyNumberFormat="1" applyFont="1" applyFill="1" applyBorder="1" applyAlignment="1">
      <alignment horizontal="left"/>
    </xf>
    <xf numFmtId="49" fontId="2" fillId="4" borderId="31" xfId="0" applyNumberFormat="1" applyFont="1" applyFill="1" applyBorder="1" applyAlignment="1">
      <alignment horizontal="left"/>
    </xf>
    <xf numFmtId="49" fontId="2" fillId="4" borderId="32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29" xfId="0" applyFont="1" applyFill="1" applyBorder="1" applyAlignment="1">
      <alignment wrapText="1"/>
    </xf>
    <xf numFmtId="49" fontId="2" fillId="41" borderId="30" xfId="0" applyNumberFormat="1" applyFont="1" applyFill="1" applyBorder="1" applyAlignment="1">
      <alignment horizontal="center"/>
    </xf>
    <xf numFmtId="49" fontId="2" fillId="41" borderId="31" xfId="0" applyNumberFormat="1" applyFont="1" applyFill="1" applyBorder="1" applyAlignment="1">
      <alignment horizontal="center"/>
    </xf>
    <xf numFmtId="49" fontId="2" fillId="41" borderId="32" xfId="0" applyNumberFormat="1" applyFont="1" applyFill="1" applyBorder="1" applyAlignment="1">
      <alignment horizontal="center"/>
    </xf>
    <xf numFmtId="49" fontId="2" fillId="41" borderId="33" xfId="0" applyNumberFormat="1" applyFont="1" applyFill="1" applyBorder="1" applyAlignment="1">
      <alignment horizontal="left"/>
    </xf>
    <xf numFmtId="49" fontId="2" fillId="41" borderId="31" xfId="0" applyNumberFormat="1" applyFont="1" applyFill="1" applyBorder="1" applyAlignment="1">
      <alignment horizontal="left"/>
    </xf>
    <xf numFmtId="49" fontId="2" fillId="41" borderId="32" xfId="0" applyNumberFormat="1" applyFont="1" applyFill="1" applyBorder="1" applyAlignment="1">
      <alignment horizontal="left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wrapText="1"/>
    </xf>
    <xf numFmtId="0" fontId="2" fillId="4" borderId="35" xfId="0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left"/>
    </xf>
    <xf numFmtId="49" fontId="2" fillId="4" borderId="37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40" borderId="20" xfId="0" applyFont="1" applyFill="1" applyBorder="1" applyAlignment="1">
      <alignment wrapText="1"/>
    </xf>
    <xf numFmtId="49" fontId="2" fillId="40" borderId="21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39" borderId="20" xfId="0" applyFont="1" applyFill="1" applyBorder="1" applyAlignment="1">
      <alignment wrapText="1"/>
    </xf>
    <xf numFmtId="49" fontId="2" fillId="39" borderId="21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39" borderId="25" xfId="0" applyFont="1" applyFill="1" applyBorder="1" applyAlignment="1">
      <alignment/>
    </xf>
    <xf numFmtId="49" fontId="2" fillId="39" borderId="26" xfId="0" applyNumberFormat="1" applyFont="1" applyFill="1" applyBorder="1" applyAlignment="1">
      <alignment horizontal="center"/>
    </xf>
    <xf numFmtId="49" fontId="2" fillId="39" borderId="27" xfId="0" applyNumberFormat="1" applyFont="1" applyFill="1" applyBorder="1" applyAlignment="1">
      <alignment horizontal="center"/>
    </xf>
    <xf numFmtId="4" fontId="2" fillId="39" borderId="27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view="pageBreakPreview" zoomScaleSheetLayoutView="100" zoomScalePageLayoutView="0" workbookViewId="0" topLeftCell="A1">
      <selection activeCell="B20" sqref="B20:AD20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82" t="s">
        <v>0</v>
      </c>
      <c r="BV1" s="82"/>
      <c r="BW1" s="82"/>
      <c r="BX1" s="82"/>
      <c r="BY1" s="82"/>
      <c r="BZ1" s="82"/>
      <c r="CA1" s="82"/>
      <c r="CB1" s="82"/>
      <c r="CC1" s="82"/>
      <c r="CD1" s="82"/>
      <c r="CE1" s="82"/>
    </row>
    <row r="2" spans="1:83" ht="12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 t="s">
        <v>3</v>
      </c>
      <c r="AF4" s="85"/>
      <c r="AG4" s="85"/>
      <c r="AH4" s="85"/>
      <c r="AI4" s="85"/>
      <c r="AJ4" s="85"/>
      <c r="AK4" s="85" t="s">
        <v>4</v>
      </c>
      <c r="AL4" s="85"/>
      <c r="AM4" s="85"/>
      <c r="AN4" s="85"/>
      <c r="AO4" s="85"/>
      <c r="AP4" s="85"/>
      <c r="AQ4" s="85"/>
      <c r="AR4" s="85"/>
      <c r="AS4" s="85"/>
      <c r="AT4" s="85" t="s">
        <v>5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 t="s">
        <v>6</v>
      </c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6" t="s">
        <v>7</v>
      </c>
      <c r="BW4" s="86"/>
      <c r="BX4" s="86"/>
      <c r="BY4" s="86"/>
      <c r="BZ4" s="86"/>
      <c r="CA4" s="86"/>
      <c r="CB4" s="86"/>
      <c r="CC4" s="86"/>
      <c r="CD4" s="86"/>
      <c r="CE4" s="86"/>
    </row>
    <row r="5" spans="1:83" ht="13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6"/>
      <c r="BW5" s="86"/>
      <c r="BX5" s="86"/>
      <c r="BY5" s="86"/>
      <c r="BZ5" s="86"/>
      <c r="CA5" s="86"/>
      <c r="CB5" s="86"/>
      <c r="CC5" s="86"/>
      <c r="CD5" s="86"/>
      <c r="CE5" s="86"/>
    </row>
    <row r="6" spans="1:83" ht="9.75">
      <c r="A6" s="80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>
        <v>2</v>
      </c>
      <c r="AF6" s="81"/>
      <c r="AG6" s="81"/>
      <c r="AH6" s="81"/>
      <c r="AI6" s="81"/>
      <c r="AJ6" s="81"/>
      <c r="AK6" s="81">
        <v>3</v>
      </c>
      <c r="AL6" s="81"/>
      <c r="AM6" s="81"/>
      <c r="AN6" s="81"/>
      <c r="AO6" s="81"/>
      <c r="AP6" s="81"/>
      <c r="AQ6" s="81"/>
      <c r="AR6" s="81"/>
      <c r="AS6" s="81"/>
      <c r="AT6" s="81">
        <v>4</v>
      </c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>
        <v>5</v>
      </c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>
        <v>6</v>
      </c>
      <c r="BW6" s="81"/>
      <c r="BX6" s="81"/>
      <c r="BY6" s="81"/>
      <c r="BZ6" s="81"/>
      <c r="CA6" s="81"/>
      <c r="CB6" s="81"/>
      <c r="CC6" s="81"/>
      <c r="CD6" s="81"/>
      <c r="CE6" s="81"/>
    </row>
    <row r="7" spans="1:83" s="4" customFormat="1" ht="14.25" customHeight="1">
      <c r="A7" s="3"/>
      <c r="B7" s="76" t="s">
        <v>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 t="s">
        <v>9</v>
      </c>
      <c r="AF7" s="77"/>
      <c r="AG7" s="77"/>
      <c r="AH7" s="77"/>
      <c r="AI7" s="77"/>
      <c r="AJ7" s="77"/>
      <c r="AK7" s="78" t="s">
        <v>10</v>
      </c>
      <c r="AL7" s="78"/>
      <c r="AM7" s="78"/>
      <c r="AN7" s="78"/>
      <c r="AO7" s="78"/>
      <c r="AP7" s="78"/>
      <c r="AQ7" s="78"/>
      <c r="AR7" s="78"/>
      <c r="AS7" s="78"/>
      <c r="AT7" s="79">
        <f>AT9+AT10+AT11+AT12+AT14+AT20+AT21+AT22+AT23+AT24+AT25+AT26+AT27+AT28+AT29+AT30+AT31+AT32+AT33+AT34+AT35+AT36+AT37+AT38+AT39+AT40+AT41+AT42+AT43+AT45+AT46+AT47+AT48+AT44+AT15+AT16+AT17+AT18+AT19</f>
        <v>22557191.84</v>
      </c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>
        <f>BK9+BK12+BK23+BK31+BK37+BK41+BK44+BK11+BK14+BK24+BK25+BK27+BK28+BK32+BK35+BK36+BK39+BK46+BK48+BK10+BK21+BK34+BK26+BK40+BK15+BK16+BK17+BK18</f>
        <v>7064066.730000002</v>
      </c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>
        <f>AT7-BK7</f>
        <v>15493125.109999998</v>
      </c>
      <c r="BW7" s="79"/>
      <c r="BX7" s="79"/>
      <c r="BY7" s="79"/>
      <c r="BZ7" s="79"/>
      <c r="CA7" s="79"/>
      <c r="CB7" s="79"/>
      <c r="CC7" s="79"/>
      <c r="CD7" s="79"/>
      <c r="CE7" s="79"/>
    </row>
    <row r="8" spans="1:83" ht="14.25" customHeight="1">
      <c r="A8" s="5"/>
      <c r="B8" s="74" t="s">
        <v>11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 t="s">
        <v>12</v>
      </c>
      <c r="AF8" s="75"/>
      <c r="AG8" s="75"/>
      <c r="AH8" s="75"/>
      <c r="AI8" s="75"/>
      <c r="AJ8" s="75"/>
      <c r="AK8" s="51" t="s">
        <v>12</v>
      </c>
      <c r="AL8" s="51"/>
      <c r="AM8" s="51"/>
      <c r="AN8" s="51"/>
      <c r="AO8" s="51"/>
      <c r="AP8" s="51"/>
      <c r="AQ8" s="51"/>
      <c r="AR8" s="51"/>
      <c r="AS8" s="51"/>
      <c r="AT8" s="52" t="s">
        <v>12</v>
      </c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 t="s">
        <v>12</v>
      </c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12</v>
      </c>
      <c r="BW8" s="52"/>
      <c r="BX8" s="52"/>
      <c r="BY8" s="52"/>
      <c r="BZ8" s="52"/>
      <c r="CA8" s="52"/>
      <c r="CB8" s="52"/>
      <c r="CC8" s="52"/>
      <c r="CD8" s="52"/>
      <c r="CE8" s="52"/>
    </row>
    <row r="9" spans="1:83" ht="156" customHeight="1">
      <c r="A9" s="7"/>
      <c r="B9" s="49" t="s">
        <v>13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 t="s">
        <v>9</v>
      </c>
      <c r="AF9" s="50"/>
      <c r="AG9" s="50"/>
      <c r="AH9" s="50"/>
      <c r="AI9" s="50"/>
      <c r="AJ9" s="50"/>
      <c r="AK9" s="51" t="s">
        <v>14</v>
      </c>
      <c r="AL9" s="51"/>
      <c r="AM9" s="51"/>
      <c r="AN9" s="51"/>
      <c r="AO9" s="51"/>
      <c r="AP9" s="51"/>
      <c r="AQ9" s="51"/>
      <c r="AR9" s="51"/>
      <c r="AS9" s="51"/>
      <c r="AT9" s="52">
        <v>1379000</v>
      </c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3">
        <v>1378851.54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2">
        <f aca="true" t="shared" si="0" ref="BV9:BV14">AT9-BK9</f>
        <v>148.45999999996275</v>
      </c>
      <c r="BW9" s="52"/>
      <c r="BX9" s="52"/>
      <c r="BY9" s="52"/>
      <c r="BZ9" s="52"/>
      <c r="CA9" s="52"/>
      <c r="CB9" s="52"/>
      <c r="CC9" s="52"/>
      <c r="CD9" s="52"/>
      <c r="CE9" s="52"/>
    </row>
    <row r="10" spans="1:83" ht="168" customHeight="1">
      <c r="A10" s="7"/>
      <c r="B10" s="49" t="s">
        <v>15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 t="s">
        <v>9</v>
      </c>
      <c r="AF10" s="50"/>
      <c r="AG10" s="50"/>
      <c r="AH10" s="50"/>
      <c r="AI10" s="50"/>
      <c r="AJ10" s="50"/>
      <c r="AK10" s="51" t="s">
        <v>16</v>
      </c>
      <c r="AL10" s="51"/>
      <c r="AM10" s="51"/>
      <c r="AN10" s="51"/>
      <c r="AO10" s="51"/>
      <c r="AP10" s="51"/>
      <c r="AQ10" s="51"/>
      <c r="AR10" s="51"/>
      <c r="AS10" s="51"/>
      <c r="AT10" s="52">
        <v>77300</v>
      </c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>
        <v>77263.2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2">
        <f t="shared" si="0"/>
        <v>36.80000000000291</v>
      </c>
      <c r="BW10" s="52"/>
      <c r="BX10" s="52"/>
      <c r="BY10" s="52"/>
      <c r="BZ10" s="52"/>
      <c r="CA10" s="52"/>
      <c r="CB10" s="52"/>
      <c r="CC10" s="52"/>
      <c r="CD10" s="52"/>
      <c r="CE10" s="52"/>
    </row>
    <row r="11" spans="1:83" ht="187.5" customHeight="1">
      <c r="A11" s="7"/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 t="s">
        <v>9</v>
      </c>
      <c r="AF11" s="50"/>
      <c r="AG11" s="50"/>
      <c r="AH11" s="50"/>
      <c r="AI11" s="50"/>
      <c r="AJ11" s="50"/>
      <c r="AK11" s="51" t="s">
        <v>18</v>
      </c>
      <c r="AL11" s="51"/>
      <c r="AM11" s="51"/>
      <c r="AN11" s="51"/>
      <c r="AO11" s="51"/>
      <c r="AP11" s="51"/>
      <c r="AQ11" s="51"/>
      <c r="AR11" s="51"/>
      <c r="AS11" s="51"/>
      <c r="AT11" s="52">
        <v>398000</v>
      </c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3">
        <v>397938.68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2">
        <f t="shared" si="0"/>
        <v>61.320000000006985</v>
      </c>
      <c r="BW11" s="52"/>
      <c r="BX11" s="52"/>
      <c r="BY11" s="52"/>
      <c r="BZ11" s="52"/>
      <c r="CA11" s="52"/>
      <c r="CB11" s="52"/>
      <c r="CC11" s="52"/>
      <c r="CD11" s="52"/>
      <c r="CE11" s="52"/>
    </row>
    <row r="12" spans="1:83" s="9" customFormat="1" ht="191.25" customHeight="1">
      <c r="A12" s="8"/>
      <c r="B12" s="63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 t="s">
        <v>9</v>
      </c>
      <c r="AF12" s="64"/>
      <c r="AG12" s="64"/>
      <c r="AH12" s="64"/>
      <c r="AI12" s="64"/>
      <c r="AJ12" s="64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53">
        <v>433100</v>
      </c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>
        <v>433000.74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>
        <f t="shared" si="0"/>
        <v>99.26000000000931</v>
      </c>
      <c r="BW12" s="53"/>
      <c r="BX12" s="53"/>
      <c r="BY12" s="53"/>
      <c r="BZ12" s="53"/>
      <c r="CA12" s="53"/>
      <c r="CB12" s="53"/>
      <c r="CC12" s="53"/>
      <c r="CD12" s="53"/>
      <c r="CE12" s="53"/>
    </row>
    <row r="13" spans="1:83" s="11" customFormat="1" ht="1.5" customHeight="1" hidden="1">
      <c r="A13" s="10"/>
      <c r="B13" s="63" t="s">
        <v>21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 t="s">
        <v>9</v>
      </c>
      <c r="AF13" s="64"/>
      <c r="AG13" s="64"/>
      <c r="AH13" s="64"/>
      <c r="AI13" s="64"/>
      <c r="AJ13" s="64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53">
        <f>SUM(AT21:BJ21)</f>
        <v>200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>
        <f>SUM(BK21:BU21)</f>
        <v>200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>
        <f t="shared" si="0"/>
        <v>0</v>
      </c>
      <c r="BW13" s="53"/>
      <c r="BX13" s="53"/>
      <c r="BY13" s="53"/>
      <c r="BZ13" s="53"/>
      <c r="CA13" s="53"/>
      <c r="CB13" s="53"/>
      <c r="CC13" s="53"/>
      <c r="CD13" s="53"/>
      <c r="CE13" s="53"/>
    </row>
    <row r="14" spans="1:83" ht="151.5" customHeight="1">
      <c r="A14" s="7"/>
      <c r="B14" s="63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 t="s">
        <v>9</v>
      </c>
      <c r="AF14" s="64"/>
      <c r="AG14" s="64"/>
      <c r="AH14" s="64"/>
      <c r="AI14" s="64"/>
      <c r="AJ14" s="64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53">
        <v>3500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>
        <v>3421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>
        <f t="shared" si="0"/>
        <v>79</v>
      </c>
      <c r="BW14" s="53"/>
      <c r="BX14" s="53"/>
      <c r="BY14" s="53"/>
      <c r="BZ14" s="53"/>
      <c r="CA14" s="53"/>
      <c r="CB14" s="53"/>
      <c r="CC14" s="53"/>
      <c r="CD14" s="53"/>
      <c r="CE14" s="53"/>
    </row>
    <row r="15" spans="1:83" ht="222" customHeight="1">
      <c r="A15" s="7"/>
      <c r="B15" s="49" t="s">
        <v>262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 t="s">
        <v>9</v>
      </c>
      <c r="AF15" s="50"/>
      <c r="AG15" s="50"/>
      <c r="AH15" s="50"/>
      <c r="AI15" s="50"/>
      <c r="AJ15" s="50"/>
      <c r="AK15" s="51" t="s">
        <v>265</v>
      </c>
      <c r="AL15" s="51"/>
      <c r="AM15" s="51"/>
      <c r="AN15" s="51"/>
      <c r="AO15" s="51"/>
      <c r="AP15" s="51"/>
      <c r="AQ15" s="51"/>
      <c r="AR15" s="51"/>
      <c r="AS15" s="51"/>
      <c r="AT15" s="52">
        <v>2965300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3">
        <v>523659.53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2">
        <f>AT15-BK15</f>
        <v>2441640.4699999997</v>
      </c>
      <c r="BW15" s="52"/>
      <c r="BX15" s="52"/>
      <c r="BY15" s="52"/>
      <c r="BZ15" s="52"/>
      <c r="CA15" s="52"/>
      <c r="CB15" s="52"/>
      <c r="CC15" s="52"/>
      <c r="CD15" s="52"/>
      <c r="CE15" s="52"/>
    </row>
    <row r="16" spans="1:83" ht="237" customHeight="1">
      <c r="A16" s="7"/>
      <c r="B16" s="49" t="s">
        <v>263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 t="s">
        <v>9</v>
      </c>
      <c r="AF16" s="50"/>
      <c r="AG16" s="50"/>
      <c r="AH16" s="50"/>
      <c r="AI16" s="50"/>
      <c r="AJ16" s="50"/>
      <c r="AK16" s="51" t="s">
        <v>266</v>
      </c>
      <c r="AL16" s="51"/>
      <c r="AM16" s="51"/>
      <c r="AN16" s="51"/>
      <c r="AO16" s="51"/>
      <c r="AP16" s="51"/>
      <c r="AQ16" s="51"/>
      <c r="AR16" s="51"/>
      <c r="AS16" s="51"/>
      <c r="AT16" s="52">
        <v>248800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3">
        <v>77263.2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2">
        <f>AT16-BK16</f>
        <v>171536.8</v>
      </c>
      <c r="BW16" s="52"/>
      <c r="BX16" s="52"/>
      <c r="BY16" s="52"/>
      <c r="BZ16" s="52"/>
      <c r="CA16" s="52"/>
      <c r="CB16" s="52"/>
      <c r="CC16" s="52"/>
      <c r="CD16" s="52"/>
      <c r="CE16" s="52"/>
    </row>
    <row r="17" spans="1:83" ht="264.75" customHeight="1">
      <c r="A17" s="7"/>
      <c r="B17" s="49" t="s">
        <v>264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 t="s">
        <v>9</v>
      </c>
      <c r="AF17" s="50"/>
      <c r="AG17" s="50"/>
      <c r="AH17" s="50"/>
      <c r="AI17" s="50"/>
      <c r="AJ17" s="50"/>
      <c r="AK17" s="51" t="s">
        <v>267</v>
      </c>
      <c r="AL17" s="51"/>
      <c r="AM17" s="51"/>
      <c r="AN17" s="51"/>
      <c r="AO17" s="51"/>
      <c r="AP17" s="51"/>
      <c r="AQ17" s="51"/>
      <c r="AR17" s="51"/>
      <c r="AS17" s="51"/>
      <c r="AT17" s="52">
        <v>1012500</v>
      </c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>
        <v>84357.54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2">
        <f>AT17-BK17</f>
        <v>928142.46</v>
      </c>
      <c r="BW17" s="52"/>
      <c r="BX17" s="52"/>
      <c r="BY17" s="52"/>
      <c r="BZ17" s="52"/>
      <c r="CA17" s="52"/>
      <c r="CB17" s="52"/>
      <c r="CC17" s="52"/>
      <c r="CD17" s="52"/>
      <c r="CE17" s="52"/>
    </row>
    <row r="18" spans="1:83" ht="240" customHeight="1">
      <c r="A18" s="7"/>
      <c r="B18" s="49" t="s">
        <v>278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 t="s">
        <v>9</v>
      </c>
      <c r="AF18" s="50"/>
      <c r="AG18" s="50"/>
      <c r="AH18" s="50"/>
      <c r="AI18" s="50"/>
      <c r="AJ18" s="50"/>
      <c r="AK18" s="51" t="s">
        <v>268</v>
      </c>
      <c r="AL18" s="51"/>
      <c r="AM18" s="51"/>
      <c r="AN18" s="51"/>
      <c r="AO18" s="51"/>
      <c r="AP18" s="51"/>
      <c r="AQ18" s="51"/>
      <c r="AR18" s="51"/>
      <c r="AS18" s="51"/>
      <c r="AT18" s="52">
        <v>529500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>
        <v>30245.73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2">
        <f>AT18-BK18</f>
        <v>499254.27</v>
      </c>
      <c r="BW18" s="52"/>
      <c r="BX18" s="52"/>
      <c r="BY18" s="52"/>
      <c r="BZ18" s="52"/>
      <c r="CA18" s="52"/>
      <c r="CB18" s="52"/>
      <c r="CC18" s="52"/>
      <c r="CD18" s="52"/>
      <c r="CE18" s="52"/>
    </row>
    <row r="19" spans="1:83" ht="240" customHeight="1">
      <c r="A19" s="7"/>
      <c r="B19" s="49" t="s">
        <v>279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 t="s">
        <v>9</v>
      </c>
      <c r="AF19" s="50"/>
      <c r="AG19" s="50"/>
      <c r="AH19" s="50"/>
      <c r="AI19" s="50"/>
      <c r="AJ19" s="50"/>
      <c r="AK19" s="51" t="s">
        <v>269</v>
      </c>
      <c r="AL19" s="51"/>
      <c r="AM19" s="51"/>
      <c r="AN19" s="51"/>
      <c r="AO19" s="51"/>
      <c r="AP19" s="51"/>
      <c r="AQ19" s="51"/>
      <c r="AR19" s="51"/>
      <c r="AS19" s="51"/>
      <c r="AT19" s="52">
        <v>4300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 t="s">
        <v>12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2">
        <v>529500</v>
      </c>
      <c r="BW19" s="52"/>
      <c r="BX19" s="52"/>
      <c r="BY19" s="52"/>
      <c r="BZ19" s="52"/>
      <c r="CA19" s="52"/>
      <c r="CB19" s="52"/>
      <c r="CC19" s="52"/>
      <c r="CD19" s="52"/>
      <c r="CE19" s="52"/>
    </row>
    <row r="20" spans="1:83" ht="219" customHeight="1">
      <c r="A20" s="7"/>
      <c r="B20" s="63" t="s">
        <v>280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 t="s">
        <v>9</v>
      </c>
      <c r="AF20" s="64"/>
      <c r="AG20" s="64"/>
      <c r="AH20" s="64"/>
      <c r="AI20" s="64"/>
      <c r="AJ20" s="64"/>
      <c r="AK20" s="69" t="s">
        <v>270</v>
      </c>
      <c r="AL20" s="69"/>
      <c r="AM20" s="69"/>
      <c r="AN20" s="69"/>
      <c r="AO20" s="69"/>
      <c r="AP20" s="69"/>
      <c r="AQ20" s="69"/>
      <c r="AR20" s="69"/>
      <c r="AS20" s="69"/>
      <c r="AT20" s="53">
        <v>10000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 t="s">
        <v>12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>
        <v>10000</v>
      </c>
      <c r="BW20" s="53"/>
      <c r="BX20" s="53"/>
      <c r="BY20" s="53"/>
      <c r="BZ20" s="53"/>
      <c r="CA20" s="53"/>
      <c r="CB20" s="53"/>
      <c r="CC20" s="53"/>
      <c r="CD20" s="53"/>
      <c r="CE20" s="53"/>
    </row>
    <row r="21" spans="1:83" ht="219" customHeight="1">
      <c r="A21" s="7"/>
      <c r="B21" s="49" t="s">
        <v>25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 t="s">
        <v>9</v>
      </c>
      <c r="AF21" s="50"/>
      <c r="AG21" s="50"/>
      <c r="AH21" s="50"/>
      <c r="AI21" s="50"/>
      <c r="AJ21" s="50"/>
      <c r="AK21" s="51" t="s">
        <v>26</v>
      </c>
      <c r="AL21" s="51"/>
      <c r="AM21" s="51"/>
      <c r="AN21" s="51"/>
      <c r="AO21" s="51"/>
      <c r="AP21" s="51"/>
      <c r="AQ21" s="51"/>
      <c r="AR21" s="51"/>
      <c r="AS21" s="51"/>
      <c r="AT21" s="71">
        <v>200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12"/>
      <c r="BI21" s="12"/>
      <c r="BJ21" s="13"/>
      <c r="BK21" s="53">
        <v>200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12</v>
      </c>
      <c r="BW21" s="52"/>
      <c r="BX21" s="52"/>
      <c r="BY21" s="52"/>
      <c r="BZ21" s="52"/>
      <c r="CA21" s="52"/>
      <c r="CB21" s="52"/>
      <c r="CC21" s="52"/>
      <c r="CD21" s="52"/>
      <c r="CE21" s="52"/>
    </row>
    <row r="22" spans="1:83" ht="139.5" customHeight="1">
      <c r="A22" s="7"/>
      <c r="B22" s="49" t="s">
        <v>27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9</v>
      </c>
      <c r="AF22" s="50"/>
      <c r="AG22" s="50"/>
      <c r="AH22" s="50"/>
      <c r="AI22" s="50"/>
      <c r="AJ22" s="50"/>
      <c r="AK22" s="51" t="s">
        <v>28</v>
      </c>
      <c r="AL22" s="51"/>
      <c r="AM22" s="51"/>
      <c r="AN22" s="51"/>
      <c r="AO22" s="51"/>
      <c r="AP22" s="51"/>
      <c r="AQ22" s="51"/>
      <c r="AR22" s="51"/>
      <c r="AS22" s="51"/>
      <c r="AT22" s="71">
        <v>10000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12"/>
      <c r="BI22" s="12"/>
      <c r="BJ22" s="13"/>
      <c r="BK22" s="53" t="s">
        <v>12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2">
        <v>10000</v>
      </c>
      <c r="BW22" s="52"/>
      <c r="BX22" s="52"/>
      <c r="BY22" s="52"/>
      <c r="BZ22" s="52"/>
      <c r="CA22" s="52"/>
      <c r="CB22" s="52"/>
      <c r="CC22" s="52"/>
      <c r="CD22" s="52"/>
      <c r="CE22" s="52"/>
    </row>
    <row r="23" spans="1:83" ht="198.75" customHeight="1">
      <c r="A23" s="7"/>
      <c r="B23" s="63" t="s">
        <v>29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 t="s">
        <v>9</v>
      </c>
      <c r="AF23" s="64"/>
      <c r="AG23" s="64"/>
      <c r="AH23" s="64"/>
      <c r="AI23" s="64"/>
      <c r="AJ23" s="64"/>
      <c r="AK23" s="67" t="s">
        <v>30</v>
      </c>
      <c r="AL23" s="67"/>
      <c r="AM23" s="67"/>
      <c r="AN23" s="67"/>
      <c r="AO23" s="67"/>
      <c r="AP23" s="67"/>
      <c r="AQ23" s="67"/>
      <c r="AR23" s="67"/>
      <c r="AS23" s="67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66">
        <v>36550</v>
      </c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>
        <f>AT23-BK23</f>
        <v>31450</v>
      </c>
      <c r="BW23" s="66"/>
      <c r="BX23" s="66"/>
      <c r="BY23" s="66"/>
      <c r="BZ23" s="66"/>
      <c r="CA23" s="66"/>
      <c r="CB23" s="66"/>
      <c r="CC23" s="66"/>
      <c r="CD23" s="66"/>
      <c r="CE23" s="66"/>
    </row>
    <row r="24" spans="1:83" ht="143.25" customHeight="1">
      <c r="A24" s="7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 t="s">
        <v>9</v>
      </c>
      <c r="AF24" s="50"/>
      <c r="AG24" s="50"/>
      <c r="AH24" s="50"/>
      <c r="AI24" s="50"/>
      <c r="AJ24" s="50"/>
      <c r="AK24" s="67" t="s">
        <v>32</v>
      </c>
      <c r="AL24" s="67"/>
      <c r="AM24" s="67"/>
      <c r="AN24" s="67"/>
      <c r="AO24" s="67"/>
      <c r="AP24" s="67"/>
      <c r="AQ24" s="67"/>
      <c r="AR24" s="67"/>
      <c r="AS24" s="67"/>
      <c r="AT24" s="73">
        <v>20000</v>
      </c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16"/>
      <c r="BI24" s="16"/>
      <c r="BJ24" s="17"/>
      <c r="BK24" s="66">
        <v>20000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8" t="s">
        <v>12</v>
      </c>
      <c r="BW24" s="68"/>
      <c r="BX24" s="68"/>
      <c r="BY24" s="68"/>
      <c r="BZ24" s="68"/>
      <c r="CA24" s="68"/>
      <c r="CB24" s="68"/>
      <c r="CC24" s="68"/>
      <c r="CD24" s="68"/>
      <c r="CE24" s="68"/>
    </row>
    <row r="25" spans="1:83" ht="187.5" customHeight="1">
      <c r="A25" s="7"/>
      <c r="B25" s="49" t="s">
        <v>33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 t="s">
        <v>9</v>
      </c>
      <c r="AF25" s="50"/>
      <c r="AG25" s="50"/>
      <c r="AH25" s="50"/>
      <c r="AI25" s="50"/>
      <c r="AJ25" s="50"/>
      <c r="AK25" s="67" t="s">
        <v>34</v>
      </c>
      <c r="AL25" s="67"/>
      <c r="AM25" s="67"/>
      <c r="AN25" s="67"/>
      <c r="AO25" s="67"/>
      <c r="AP25" s="67"/>
      <c r="AQ25" s="67"/>
      <c r="AR25" s="67"/>
      <c r="AS25" s="67"/>
      <c r="AT25" s="73">
        <v>110000</v>
      </c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16"/>
      <c r="BI25" s="16"/>
      <c r="BJ25" s="17"/>
      <c r="BK25" s="66">
        <v>13500</v>
      </c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8">
        <f>AT25-BK25</f>
        <v>96500</v>
      </c>
      <c r="BW25" s="68"/>
      <c r="BX25" s="68"/>
      <c r="BY25" s="68"/>
      <c r="BZ25" s="68"/>
      <c r="CA25" s="68"/>
      <c r="CB25" s="68"/>
      <c r="CC25" s="68"/>
      <c r="CD25" s="68"/>
      <c r="CE25" s="68"/>
    </row>
    <row r="26" spans="1:83" ht="105.75" customHeight="1">
      <c r="A26" s="7"/>
      <c r="B26" s="63" t="s">
        <v>35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50" t="s">
        <v>9</v>
      </c>
      <c r="AF26" s="50"/>
      <c r="AG26" s="50"/>
      <c r="AH26" s="50"/>
      <c r="AI26" s="50"/>
      <c r="AJ26" s="50"/>
      <c r="AK26" s="65" t="s">
        <v>36</v>
      </c>
      <c r="AL26" s="65"/>
      <c r="AM26" s="65"/>
      <c r="AN26" s="65"/>
      <c r="AO26" s="65"/>
      <c r="AP26" s="65"/>
      <c r="AQ26" s="65"/>
      <c r="AR26" s="65"/>
      <c r="AS26" s="65"/>
      <c r="AT26" s="72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66">
        <v>7318.84</v>
      </c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>
        <f>AT26-BK26</f>
        <v>398673</v>
      </c>
      <c r="BW26" s="66"/>
      <c r="BX26" s="66"/>
      <c r="BY26" s="66"/>
      <c r="BZ26" s="66"/>
      <c r="CA26" s="66"/>
      <c r="CB26" s="66"/>
      <c r="CC26" s="66"/>
      <c r="CD26" s="66"/>
      <c r="CE26" s="66"/>
    </row>
    <row r="27" spans="1:83" ht="105.75" customHeight="1">
      <c r="A27" s="7"/>
      <c r="B27" s="63" t="s">
        <v>37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50" t="s">
        <v>9</v>
      </c>
      <c r="AF27" s="50"/>
      <c r="AG27" s="50"/>
      <c r="AH27" s="50"/>
      <c r="AI27" s="50"/>
      <c r="AJ27" s="50"/>
      <c r="AK27" s="65" t="s">
        <v>38</v>
      </c>
      <c r="AL27" s="65"/>
      <c r="AM27" s="65"/>
      <c r="AN27" s="65"/>
      <c r="AO27" s="65"/>
      <c r="AP27" s="65"/>
      <c r="AQ27" s="65"/>
      <c r="AR27" s="65"/>
      <c r="AS27" s="65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66">
        <v>3713.45</v>
      </c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>
        <f>AT27-BK27</f>
        <v>44686.55</v>
      </c>
      <c r="BW27" s="66"/>
      <c r="BX27" s="66"/>
      <c r="BY27" s="66"/>
      <c r="BZ27" s="66"/>
      <c r="CA27" s="66"/>
      <c r="CB27" s="66"/>
      <c r="CC27" s="66"/>
      <c r="CD27" s="66"/>
      <c r="CE27" s="66"/>
    </row>
    <row r="28" spans="1:83" ht="105.75" customHeight="1">
      <c r="A28" s="7"/>
      <c r="B28" s="63" t="s">
        <v>39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50" t="s">
        <v>9</v>
      </c>
      <c r="AF28" s="50"/>
      <c r="AG28" s="50"/>
      <c r="AH28" s="50"/>
      <c r="AI28" s="50"/>
      <c r="AJ28" s="50"/>
      <c r="AK28" s="65" t="s">
        <v>40</v>
      </c>
      <c r="AL28" s="65"/>
      <c r="AM28" s="65"/>
      <c r="AN28" s="65"/>
      <c r="AO28" s="65"/>
      <c r="AP28" s="65"/>
      <c r="AQ28" s="65"/>
      <c r="AR28" s="65"/>
      <c r="AS28" s="65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66">
        <v>84799</v>
      </c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>
        <f>AT28-BK28</f>
        <v>108701</v>
      </c>
      <c r="BW28" s="66"/>
      <c r="BX28" s="66"/>
      <c r="BY28" s="66"/>
      <c r="BZ28" s="66"/>
      <c r="CA28" s="66"/>
      <c r="CB28" s="66"/>
      <c r="CC28" s="66"/>
      <c r="CD28" s="66"/>
      <c r="CE28" s="66"/>
    </row>
    <row r="29" spans="1:83" ht="105.75" customHeight="1">
      <c r="A29" s="7"/>
      <c r="B29" s="63" t="s">
        <v>41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50" t="s">
        <v>9</v>
      </c>
      <c r="AF29" s="50"/>
      <c r="AG29" s="50"/>
      <c r="AH29" s="50"/>
      <c r="AI29" s="50"/>
      <c r="AJ29" s="50"/>
      <c r="AK29" s="65" t="s">
        <v>42</v>
      </c>
      <c r="AL29" s="65"/>
      <c r="AM29" s="65"/>
      <c r="AN29" s="65"/>
      <c r="AO29" s="65"/>
      <c r="AP29" s="65"/>
      <c r="AQ29" s="65"/>
      <c r="AR29" s="65"/>
      <c r="AS29" s="65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66" t="s">
        <v>12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>
        <v>15000</v>
      </c>
      <c r="BW29" s="66"/>
      <c r="BX29" s="66"/>
      <c r="BY29" s="66"/>
      <c r="BZ29" s="66"/>
      <c r="CA29" s="66"/>
      <c r="CB29" s="66"/>
      <c r="CC29" s="66"/>
      <c r="CD29" s="66"/>
      <c r="CE29" s="66"/>
    </row>
    <row r="30" spans="1:83" ht="123" customHeight="1">
      <c r="A30" s="7"/>
      <c r="B30" s="63" t="s">
        <v>43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50" t="s">
        <v>9</v>
      </c>
      <c r="AF30" s="50"/>
      <c r="AG30" s="50"/>
      <c r="AH30" s="50"/>
      <c r="AI30" s="50"/>
      <c r="AJ30" s="50"/>
      <c r="AK30" s="65" t="s">
        <v>44</v>
      </c>
      <c r="AL30" s="65"/>
      <c r="AM30" s="65"/>
      <c r="AN30" s="65"/>
      <c r="AO30" s="65"/>
      <c r="AP30" s="65"/>
      <c r="AQ30" s="65"/>
      <c r="AR30" s="65"/>
      <c r="AS30" s="65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66" t="s">
        <v>12</v>
      </c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>
        <v>5000</v>
      </c>
      <c r="BW30" s="66"/>
      <c r="BX30" s="66"/>
      <c r="BY30" s="66"/>
      <c r="BZ30" s="66"/>
      <c r="CA30" s="66"/>
      <c r="CB30" s="66"/>
      <c r="CC30" s="66"/>
      <c r="CD30" s="66"/>
      <c r="CE30" s="66"/>
    </row>
    <row r="31" spans="1:83" ht="147.75" customHeight="1">
      <c r="A31" s="7"/>
      <c r="B31" s="49" t="s">
        <v>45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 t="s">
        <v>9</v>
      </c>
      <c r="AF31" s="50"/>
      <c r="AG31" s="50"/>
      <c r="AH31" s="50"/>
      <c r="AI31" s="50"/>
      <c r="AJ31" s="50"/>
      <c r="AK31" s="51" t="s">
        <v>46</v>
      </c>
      <c r="AL31" s="51"/>
      <c r="AM31" s="51"/>
      <c r="AN31" s="51"/>
      <c r="AO31" s="51"/>
      <c r="AP31" s="51"/>
      <c r="AQ31" s="51"/>
      <c r="AR31" s="51"/>
      <c r="AS31" s="51"/>
      <c r="AT31" s="71">
        <v>82000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12"/>
      <c r="BI31" s="12"/>
      <c r="BJ31" s="13"/>
      <c r="BK31" s="53">
        <v>38402.87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2">
        <f>AT31-BK31</f>
        <v>43597.13</v>
      </c>
      <c r="BW31" s="52"/>
      <c r="BX31" s="52"/>
      <c r="BY31" s="52"/>
      <c r="BZ31" s="52"/>
      <c r="CA31" s="52"/>
      <c r="CB31" s="52"/>
      <c r="CC31" s="52"/>
      <c r="CD31" s="52"/>
      <c r="CE31" s="52"/>
    </row>
    <row r="32" spans="1:83" ht="173.25" customHeight="1">
      <c r="A32" s="7"/>
      <c r="B32" s="49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 t="s">
        <v>9</v>
      </c>
      <c r="AF32" s="50"/>
      <c r="AG32" s="50"/>
      <c r="AH32" s="50"/>
      <c r="AI32" s="50"/>
      <c r="AJ32" s="50"/>
      <c r="AK32" s="51" t="s">
        <v>48</v>
      </c>
      <c r="AL32" s="51"/>
      <c r="AM32" s="51"/>
      <c r="AN32" s="51"/>
      <c r="AO32" s="51"/>
      <c r="AP32" s="51"/>
      <c r="AQ32" s="51"/>
      <c r="AR32" s="51"/>
      <c r="AS32" s="51"/>
      <c r="AT32" s="71">
        <v>35600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12"/>
      <c r="BI32" s="12"/>
      <c r="BJ32" s="13"/>
      <c r="BK32" s="53">
        <v>9256.69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2">
        <f>AT32-BK32</f>
        <v>26343.309999999998</v>
      </c>
      <c r="BW32" s="52"/>
      <c r="BX32" s="52"/>
      <c r="BY32" s="52"/>
      <c r="BZ32" s="52"/>
      <c r="CA32" s="52"/>
      <c r="CB32" s="52"/>
      <c r="CC32" s="52"/>
      <c r="CD32" s="52"/>
      <c r="CE32" s="52"/>
    </row>
    <row r="33" spans="1:83" ht="188.25" customHeight="1">
      <c r="A33" s="7"/>
      <c r="B33" s="63" t="s">
        <v>49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 t="s">
        <v>9</v>
      </c>
      <c r="AF33" s="64"/>
      <c r="AG33" s="64"/>
      <c r="AH33" s="64"/>
      <c r="AI33" s="64"/>
      <c r="AJ33" s="64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0">
        <v>100000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18"/>
      <c r="BI33" s="18"/>
      <c r="BJ33" s="19"/>
      <c r="BK33" s="53" t="s">
        <v>12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>
        <v>100000</v>
      </c>
      <c r="BW33" s="53"/>
      <c r="BX33" s="53"/>
      <c r="BY33" s="53"/>
      <c r="BZ33" s="53"/>
      <c r="CA33" s="53"/>
      <c r="CB33" s="53"/>
      <c r="CC33" s="53"/>
      <c r="CD33" s="53"/>
      <c r="CE33" s="53"/>
    </row>
    <row r="34" spans="1:83" ht="178.5" customHeight="1">
      <c r="A34" s="7"/>
      <c r="B34" s="63" t="s">
        <v>51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 t="s">
        <v>9</v>
      </c>
      <c r="AF34" s="64"/>
      <c r="AG34" s="64"/>
      <c r="AH34" s="64"/>
      <c r="AI34" s="64"/>
      <c r="AJ34" s="64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0">
        <v>50000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18"/>
      <c r="BI34" s="18"/>
      <c r="BJ34" s="19"/>
      <c r="BK34" s="53">
        <v>20950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>
        <f>AT34-BK34</f>
        <v>29050</v>
      </c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 ht="178.5" customHeight="1">
      <c r="A35" s="7"/>
      <c r="B35" s="63" t="s">
        <v>53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 t="s">
        <v>9</v>
      </c>
      <c r="AF35" s="64"/>
      <c r="AG35" s="64"/>
      <c r="AH35" s="64"/>
      <c r="AI35" s="64"/>
      <c r="AJ35" s="64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0">
        <v>73600</v>
      </c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18"/>
      <c r="BI35" s="18"/>
      <c r="BJ35" s="19"/>
      <c r="BK35" s="53">
        <v>20056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>
        <f>AT35-BK35</f>
        <v>53544</v>
      </c>
      <c r="BW35" s="53"/>
      <c r="BX35" s="53"/>
      <c r="BY35" s="53"/>
      <c r="BZ35" s="53"/>
      <c r="CA35" s="53"/>
      <c r="CB35" s="53"/>
      <c r="CC35" s="53"/>
      <c r="CD35" s="53"/>
      <c r="CE35" s="53"/>
    </row>
    <row r="36" spans="1:83" s="21" customFormat="1" ht="185.25" customHeight="1">
      <c r="A36" s="20"/>
      <c r="B36" s="63" t="s">
        <v>55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 t="s">
        <v>9</v>
      </c>
      <c r="AF36" s="64"/>
      <c r="AG36" s="64"/>
      <c r="AH36" s="64"/>
      <c r="AI36" s="64"/>
      <c r="AJ36" s="64"/>
      <c r="AK36" s="65" t="s">
        <v>56</v>
      </c>
      <c r="AL36" s="65"/>
      <c r="AM36" s="65"/>
      <c r="AN36" s="65"/>
      <c r="AO36" s="65"/>
      <c r="AP36" s="65"/>
      <c r="AQ36" s="65"/>
      <c r="AR36" s="65"/>
      <c r="AS36" s="65"/>
      <c r="AT36" s="66">
        <v>250000</v>
      </c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>
        <v>57530.86</v>
      </c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>
        <f>AT36-BK36</f>
        <v>192469.14</v>
      </c>
      <c r="BW36" s="66"/>
      <c r="BX36" s="66"/>
      <c r="BY36" s="66"/>
      <c r="BZ36" s="66"/>
      <c r="CA36" s="66"/>
      <c r="CB36" s="66"/>
      <c r="CC36" s="66"/>
      <c r="CD36" s="66"/>
      <c r="CE36" s="66"/>
    </row>
    <row r="37" spans="1:83" s="21" customFormat="1" ht="146.25" customHeight="1">
      <c r="A37" s="20"/>
      <c r="B37" s="63" t="s">
        <v>57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 t="s">
        <v>9</v>
      </c>
      <c r="AF37" s="64"/>
      <c r="AG37" s="64"/>
      <c r="AH37" s="64"/>
      <c r="AI37" s="64"/>
      <c r="AJ37" s="64"/>
      <c r="AK37" s="65" t="s">
        <v>58</v>
      </c>
      <c r="AL37" s="65"/>
      <c r="AM37" s="65"/>
      <c r="AN37" s="65"/>
      <c r="AO37" s="65"/>
      <c r="AP37" s="65"/>
      <c r="AQ37" s="65"/>
      <c r="AR37" s="65"/>
      <c r="AS37" s="65"/>
      <c r="AT37" s="66">
        <v>318200</v>
      </c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175189.04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>
        <f>AT37-BK37</f>
        <v>143010.96</v>
      </c>
      <c r="BW37" s="66"/>
      <c r="BX37" s="66"/>
      <c r="BY37" s="66"/>
      <c r="BZ37" s="66"/>
      <c r="CA37" s="66"/>
      <c r="CB37" s="66"/>
      <c r="CC37" s="66"/>
      <c r="CD37" s="66"/>
      <c r="CE37" s="66"/>
    </row>
    <row r="38" spans="1:83" s="21" customFormat="1" ht="153" customHeight="1">
      <c r="A38" s="20"/>
      <c r="B38" s="63" t="s">
        <v>59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 t="s">
        <v>9</v>
      </c>
      <c r="AF38" s="64"/>
      <c r="AG38" s="64"/>
      <c r="AH38" s="64"/>
      <c r="AI38" s="64"/>
      <c r="AJ38" s="64"/>
      <c r="AK38" s="65" t="s">
        <v>60</v>
      </c>
      <c r="AL38" s="65"/>
      <c r="AM38" s="65"/>
      <c r="AN38" s="65"/>
      <c r="AO38" s="65"/>
      <c r="AP38" s="65"/>
      <c r="AQ38" s="65"/>
      <c r="AR38" s="65"/>
      <c r="AS38" s="65"/>
      <c r="AT38" s="66">
        <v>1000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 t="s">
        <v>12</v>
      </c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>
        <v>1000</v>
      </c>
      <c r="BW38" s="66"/>
      <c r="BX38" s="66"/>
      <c r="BY38" s="66"/>
      <c r="BZ38" s="66"/>
      <c r="CA38" s="66"/>
      <c r="CB38" s="66"/>
      <c r="CC38" s="66"/>
      <c r="CD38" s="66"/>
      <c r="CE38" s="66"/>
    </row>
    <row r="39" spans="1:83" s="21" customFormat="1" ht="208.5" customHeight="1">
      <c r="A39" s="20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 t="s">
        <v>9</v>
      </c>
      <c r="AF39" s="64"/>
      <c r="AG39" s="64"/>
      <c r="AH39" s="64"/>
      <c r="AI39" s="64"/>
      <c r="AJ39" s="64"/>
      <c r="AK39" s="65" t="s">
        <v>62</v>
      </c>
      <c r="AL39" s="65"/>
      <c r="AM39" s="65"/>
      <c r="AN39" s="65"/>
      <c r="AO39" s="65"/>
      <c r="AP39" s="65"/>
      <c r="AQ39" s="65"/>
      <c r="AR39" s="65"/>
      <c r="AS39" s="65"/>
      <c r="AT39" s="66">
        <v>985000</v>
      </c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>
        <v>425870.15</v>
      </c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>
        <f>AT39-BK39</f>
        <v>559129.85</v>
      </c>
      <c r="BW39" s="66"/>
      <c r="BX39" s="66"/>
      <c r="BY39" s="66"/>
      <c r="BZ39" s="66"/>
      <c r="CA39" s="66"/>
      <c r="CB39" s="66"/>
      <c r="CC39" s="66"/>
      <c r="CD39" s="66"/>
      <c r="CE39" s="66"/>
    </row>
    <row r="40" spans="1:83" s="21" customFormat="1" ht="177" customHeight="1">
      <c r="A40" s="20"/>
      <c r="B40" s="63" t="s">
        <v>63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50" t="s">
        <v>9</v>
      </c>
      <c r="AF40" s="50"/>
      <c r="AG40" s="50"/>
      <c r="AH40" s="50"/>
      <c r="AI40" s="50"/>
      <c r="AJ40" s="50"/>
      <c r="AK40" s="67" t="s">
        <v>64</v>
      </c>
      <c r="AL40" s="67"/>
      <c r="AM40" s="67"/>
      <c r="AN40" s="67"/>
      <c r="AO40" s="67"/>
      <c r="AP40" s="67"/>
      <c r="AQ40" s="67"/>
      <c r="AR40" s="67"/>
      <c r="AS40" s="67"/>
      <c r="AT40" s="68">
        <v>100000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6">
        <v>38070.6</v>
      </c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8">
        <f>AT40-BK40</f>
        <v>61929.4</v>
      </c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s="21" customFormat="1" ht="204" customHeight="1">
      <c r="A41" s="20"/>
      <c r="B41" s="63" t="s">
        <v>65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50" t="s">
        <v>9</v>
      </c>
      <c r="AF41" s="50"/>
      <c r="AG41" s="50"/>
      <c r="AH41" s="50"/>
      <c r="AI41" s="50"/>
      <c r="AJ41" s="50"/>
      <c r="AK41" s="67" t="s">
        <v>66</v>
      </c>
      <c r="AL41" s="67"/>
      <c r="AM41" s="67"/>
      <c r="AN41" s="67"/>
      <c r="AO41" s="67"/>
      <c r="AP41" s="67"/>
      <c r="AQ41" s="67"/>
      <c r="AR41" s="67"/>
      <c r="AS41" s="67"/>
      <c r="AT41" s="68">
        <v>1816400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6">
        <v>44895.03</v>
      </c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8">
        <f>AT41-BK41</f>
        <v>1771504.97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s="21" customFormat="1" ht="145.5" customHeight="1">
      <c r="A42" s="20"/>
      <c r="B42" s="63" t="s">
        <v>67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50" t="s">
        <v>9</v>
      </c>
      <c r="AF42" s="50"/>
      <c r="AG42" s="50"/>
      <c r="AH42" s="50"/>
      <c r="AI42" s="50"/>
      <c r="AJ42" s="50"/>
      <c r="AK42" s="65" t="s">
        <v>250</v>
      </c>
      <c r="AL42" s="65"/>
      <c r="AM42" s="65"/>
      <c r="AN42" s="65"/>
      <c r="AO42" s="65"/>
      <c r="AP42" s="65"/>
      <c r="AQ42" s="65"/>
      <c r="AR42" s="65"/>
      <c r="AS42" s="65"/>
      <c r="AT42" s="68">
        <v>1901700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6" t="s">
        <v>12</v>
      </c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8">
        <v>1908200</v>
      </c>
      <c r="BW42" s="68"/>
      <c r="BX42" s="68"/>
      <c r="BY42" s="68"/>
      <c r="BZ42" s="68"/>
      <c r="CA42" s="68"/>
      <c r="CB42" s="68"/>
      <c r="CC42" s="68"/>
      <c r="CD42" s="68"/>
      <c r="CE42" s="68"/>
    </row>
    <row r="43" spans="1:83" s="21" customFormat="1" ht="216.75" customHeight="1">
      <c r="A43" s="20"/>
      <c r="B43" s="63" t="s">
        <v>68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50" t="s">
        <v>9</v>
      </c>
      <c r="AF43" s="50"/>
      <c r="AG43" s="50"/>
      <c r="AH43" s="50"/>
      <c r="AI43" s="50"/>
      <c r="AJ43" s="50"/>
      <c r="AK43" s="67" t="s">
        <v>69</v>
      </c>
      <c r="AL43" s="67"/>
      <c r="AM43" s="67"/>
      <c r="AN43" s="67"/>
      <c r="AO43" s="67"/>
      <c r="AP43" s="67"/>
      <c r="AQ43" s="67"/>
      <c r="AR43" s="67"/>
      <c r="AS43" s="67"/>
      <c r="AT43" s="68">
        <v>25000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6" t="s">
        <v>12</v>
      </c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8">
        <v>25000</v>
      </c>
      <c r="BW43" s="68"/>
      <c r="BX43" s="68"/>
      <c r="BY43" s="68"/>
      <c r="BZ43" s="68"/>
      <c r="CA43" s="68"/>
      <c r="CB43" s="68"/>
      <c r="CC43" s="68"/>
      <c r="CD43" s="68"/>
      <c r="CE43" s="68"/>
    </row>
    <row r="44" spans="1:83" s="21" customFormat="1" ht="222.75" customHeight="1">
      <c r="A44" s="20"/>
      <c r="B44" s="49" t="s">
        <v>70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64" t="s">
        <v>9</v>
      </c>
      <c r="AF44" s="64"/>
      <c r="AG44" s="64"/>
      <c r="AH44" s="64"/>
      <c r="AI44" s="64"/>
      <c r="AJ44" s="64"/>
      <c r="AK44" s="65" t="s">
        <v>71</v>
      </c>
      <c r="AL44" s="65"/>
      <c r="AM44" s="65"/>
      <c r="AN44" s="65"/>
      <c r="AO44" s="65"/>
      <c r="AP44" s="65"/>
      <c r="AQ44" s="65"/>
      <c r="AR44" s="65"/>
      <c r="AS44" s="65"/>
      <c r="AT44" s="66">
        <v>6152400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>
        <v>2983300</v>
      </c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>
        <f>AT44-BK44</f>
        <v>3169100</v>
      </c>
      <c r="BW44" s="66"/>
      <c r="BX44" s="66"/>
      <c r="BY44" s="66"/>
      <c r="BZ44" s="66"/>
      <c r="CA44" s="66"/>
      <c r="CB44" s="66"/>
      <c r="CC44" s="66"/>
      <c r="CD44" s="66"/>
      <c r="CE44" s="66"/>
    </row>
    <row r="45" spans="1:83" s="21" customFormat="1" ht="144.75" customHeight="1">
      <c r="A45" s="20"/>
      <c r="B45" s="49" t="s">
        <v>72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64" t="s">
        <v>9</v>
      </c>
      <c r="AF45" s="64"/>
      <c r="AG45" s="64"/>
      <c r="AH45" s="64"/>
      <c r="AI45" s="64"/>
      <c r="AJ45" s="64"/>
      <c r="AK45" s="65" t="s">
        <v>73</v>
      </c>
      <c r="AL45" s="65"/>
      <c r="AM45" s="65"/>
      <c r="AN45" s="65"/>
      <c r="AO45" s="65"/>
      <c r="AP45" s="65"/>
      <c r="AQ45" s="65"/>
      <c r="AR45" s="65"/>
      <c r="AS45" s="65"/>
      <c r="AT45" s="66">
        <v>2520000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 t="s">
        <v>12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>
        <v>2520000</v>
      </c>
      <c r="BW45" s="66"/>
      <c r="BX45" s="66"/>
      <c r="BY45" s="66"/>
      <c r="BZ45" s="66"/>
      <c r="CA45" s="66"/>
      <c r="CB45" s="66"/>
      <c r="CC45" s="66"/>
      <c r="CD45" s="66"/>
      <c r="CE45" s="66"/>
    </row>
    <row r="46" spans="1:83" s="11" customFormat="1" ht="198" customHeight="1">
      <c r="A46" s="10"/>
      <c r="B46" s="49" t="s">
        <v>74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 t="s">
        <v>9</v>
      </c>
      <c r="AF46" s="50"/>
      <c r="AG46" s="50"/>
      <c r="AH46" s="50"/>
      <c r="AI46" s="50"/>
      <c r="AJ46" s="50"/>
      <c r="AK46" s="51" t="s">
        <v>75</v>
      </c>
      <c r="AL46" s="51"/>
      <c r="AM46" s="51"/>
      <c r="AN46" s="51"/>
      <c r="AO46" s="51"/>
      <c r="AP46" s="51"/>
      <c r="AQ46" s="51"/>
      <c r="AR46" s="51"/>
      <c r="AS46" s="51"/>
      <c r="AT46" s="52">
        <v>90900</v>
      </c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3">
        <v>45404.04</v>
      </c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2">
        <f>AT46-BK46</f>
        <v>45495.96</v>
      </c>
      <c r="BW46" s="52"/>
      <c r="BX46" s="52"/>
      <c r="BY46" s="52"/>
      <c r="BZ46" s="52"/>
      <c r="CA46" s="52"/>
      <c r="CB46" s="52"/>
      <c r="CC46" s="52"/>
      <c r="CD46" s="52"/>
      <c r="CE46" s="52"/>
    </row>
    <row r="47" spans="1:83" s="11" customFormat="1" ht="158.25" customHeight="1">
      <c r="A47" s="10"/>
      <c r="B47" s="63" t="s">
        <v>76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50" t="s">
        <v>9</v>
      </c>
      <c r="AF47" s="50"/>
      <c r="AG47" s="50"/>
      <c r="AH47" s="50"/>
      <c r="AI47" s="50"/>
      <c r="AJ47" s="50"/>
      <c r="AK47" s="51" t="s">
        <v>77</v>
      </c>
      <c r="AL47" s="51"/>
      <c r="AM47" s="51"/>
      <c r="AN47" s="51"/>
      <c r="AO47" s="51"/>
      <c r="AP47" s="51"/>
      <c r="AQ47" s="51"/>
      <c r="AR47" s="51"/>
      <c r="AS47" s="51"/>
      <c r="AT47" s="52">
        <v>50000</v>
      </c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 t="s">
        <v>12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>
        <v>50000</v>
      </c>
      <c r="BW47" s="53"/>
      <c r="BX47" s="53"/>
      <c r="BY47" s="53"/>
      <c r="BZ47" s="53"/>
      <c r="CA47" s="53"/>
      <c r="CB47" s="53"/>
      <c r="CC47" s="53"/>
      <c r="CD47" s="53"/>
      <c r="CE47" s="53"/>
    </row>
    <row r="48" spans="1:83" s="11" customFormat="1" ht="72" customHeight="1">
      <c r="A48" s="10"/>
      <c r="B48" s="63" t="s">
        <v>78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50" t="s">
        <v>9</v>
      </c>
      <c r="AF48" s="50"/>
      <c r="AG48" s="50"/>
      <c r="AH48" s="50"/>
      <c r="AI48" s="50"/>
      <c r="AJ48" s="50"/>
      <c r="AK48" s="51" t="s">
        <v>79</v>
      </c>
      <c r="AL48" s="51"/>
      <c r="AM48" s="51"/>
      <c r="AN48" s="51"/>
      <c r="AO48" s="51"/>
      <c r="AP48" s="51"/>
      <c r="AQ48" s="51"/>
      <c r="AR48" s="51"/>
      <c r="AS48" s="51"/>
      <c r="AT48" s="52">
        <v>68000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3">
        <v>33059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>
        <f>AT48-BK48</f>
        <v>34941</v>
      </c>
      <c r="BW48" s="53"/>
      <c r="BX48" s="53"/>
      <c r="BY48" s="53"/>
      <c r="BZ48" s="53"/>
      <c r="CA48" s="53"/>
      <c r="CB48" s="53"/>
      <c r="CC48" s="53"/>
      <c r="CD48" s="53"/>
      <c r="CE48" s="53"/>
    </row>
    <row r="49" spans="1:83" ht="12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</row>
    <row r="50" spans="1:83" s="4" customFormat="1" ht="31.5" customHeight="1">
      <c r="A50" s="22"/>
      <c r="B50" s="60" t="s">
        <v>80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50" t="s">
        <v>81</v>
      </c>
      <c r="AF50" s="50"/>
      <c r="AG50" s="50"/>
      <c r="AH50" s="50"/>
      <c r="AI50" s="50"/>
      <c r="AJ50" s="50"/>
      <c r="AK50" s="61" t="s">
        <v>10</v>
      </c>
      <c r="AL50" s="61"/>
      <c r="AM50" s="61"/>
      <c r="AN50" s="61"/>
      <c r="AO50" s="61"/>
      <c r="AP50" s="61"/>
      <c r="AQ50" s="61"/>
      <c r="AR50" s="61"/>
      <c r="AS50" s="61"/>
      <c r="AT50" s="62">
        <f>стр1!BB16-стр2!AT7</f>
        <v>-3024891.84</v>
      </c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>
        <f>стр1!BX16-стр2!BK7</f>
        <v>-1526582.4200000018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 t="s">
        <v>10</v>
      </c>
      <c r="BW50" s="62"/>
      <c r="BX50" s="62"/>
      <c r="BY50" s="62"/>
      <c r="BZ50" s="62"/>
      <c r="CA50" s="62"/>
      <c r="CB50" s="62"/>
      <c r="CC50" s="62"/>
      <c r="CD50" s="62"/>
      <c r="CE50" s="62"/>
    </row>
    <row r="51" spans="1:83" ht="3" customHeight="1" hidden="1">
      <c r="A51" s="7"/>
      <c r="B51" s="55" t="s">
        <v>82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6" t="s">
        <v>81</v>
      </c>
      <c r="AF51" s="56"/>
      <c r="AG51" s="56"/>
      <c r="AH51" s="56"/>
      <c r="AI51" s="56"/>
      <c r="AJ51" s="56"/>
      <c r="AK51" s="57"/>
      <c r="AL51" s="57"/>
      <c r="AM51" s="57"/>
      <c r="AN51" s="57"/>
      <c r="AO51" s="57"/>
      <c r="AP51" s="57"/>
      <c r="AQ51" s="57"/>
      <c r="AR51" s="57"/>
      <c r="AS51" s="57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>
        <f>стр1!BX12-стр2!BK3</f>
        <v>0</v>
      </c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</row>
    <row r="52" spans="1:83" ht="14.25" customHeight="1" hidden="1">
      <c r="A52" s="7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0"/>
      <c r="AF52" s="50"/>
      <c r="AG52" s="50"/>
      <c r="AH52" s="50"/>
      <c r="AI52" s="50"/>
      <c r="AJ52" s="50"/>
      <c r="AK52" s="51"/>
      <c r="AL52" s="51"/>
      <c r="AM52" s="51"/>
      <c r="AN52" s="51"/>
      <c r="AO52" s="51"/>
      <c r="AP52" s="51"/>
      <c r="AQ52" s="51"/>
      <c r="AR52" s="51"/>
      <c r="AS52" s="51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</row>
    <row r="53" spans="1:83" ht="14.25" customHeight="1" hidden="1">
      <c r="A53" s="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0"/>
      <c r="AF53" s="50"/>
      <c r="AG53" s="50"/>
      <c r="AH53" s="50"/>
      <c r="AI53" s="50"/>
      <c r="AJ53" s="50"/>
      <c r="AK53" s="51"/>
      <c r="AL53" s="51"/>
      <c r="AM53" s="51"/>
      <c r="AN53" s="51"/>
      <c r="AO53" s="51"/>
      <c r="AP53" s="51"/>
      <c r="AQ53" s="51"/>
      <c r="AR53" s="51"/>
      <c r="AS53" s="5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</row>
    <row r="54" spans="1:83" ht="14.25" customHeight="1" hidden="1">
      <c r="A54" s="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0"/>
      <c r="AF54" s="50"/>
      <c r="AG54" s="50"/>
      <c r="AH54" s="50"/>
      <c r="AI54" s="50"/>
      <c r="AJ54" s="50"/>
      <c r="AK54" s="51"/>
      <c r="AL54" s="51"/>
      <c r="AM54" s="51"/>
      <c r="AN54" s="51"/>
      <c r="AO54" s="51"/>
      <c r="AP54" s="51"/>
      <c r="AQ54" s="51"/>
      <c r="AR54" s="51"/>
      <c r="AS54" s="51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</row>
  </sheetData>
  <sheetProtection selectLockedCells="1" selectUnlockedCells="1"/>
  <mergeCells count="297">
    <mergeCell ref="BU1:CE1"/>
    <mergeCell ref="A2:CE2"/>
    <mergeCell ref="A4:AD5"/>
    <mergeCell ref="AE4:AJ5"/>
    <mergeCell ref="AK4:AS5"/>
    <mergeCell ref="AT4:BJ5"/>
    <mergeCell ref="BK4:BU5"/>
    <mergeCell ref="BV4:CE5"/>
    <mergeCell ref="A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B10:AD10"/>
    <mergeCell ref="AE10:AJ10"/>
    <mergeCell ref="AK10:AS10"/>
    <mergeCell ref="AT10:BJ10"/>
    <mergeCell ref="BK10:BU10"/>
    <mergeCell ref="BV10:CE10"/>
    <mergeCell ref="B11:AD11"/>
    <mergeCell ref="AE11:AJ11"/>
    <mergeCell ref="AK11:AS11"/>
    <mergeCell ref="AT11:BJ11"/>
    <mergeCell ref="BK11:BU11"/>
    <mergeCell ref="BV11:CE11"/>
    <mergeCell ref="B12:AD12"/>
    <mergeCell ref="AE12:AJ12"/>
    <mergeCell ref="AK12:AS12"/>
    <mergeCell ref="AT12:BJ12"/>
    <mergeCell ref="BK12:BU12"/>
    <mergeCell ref="BV12:CE12"/>
    <mergeCell ref="B13:AD13"/>
    <mergeCell ref="AE13:AJ13"/>
    <mergeCell ref="AK13:AS13"/>
    <mergeCell ref="AT13:BJ13"/>
    <mergeCell ref="BK13:BU13"/>
    <mergeCell ref="BV13:CE13"/>
    <mergeCell ref="B14:AD14"/>
    <mergeCell ref="AE14:AJ14"/>
    <mergeCell ref="AK14:AS14"/>
    <mergeCell ref="AT14:BJ14"/>
    <mergeCell ref="BK14:BU14"/>
    <mergeCell ref="BV14:CE14"/>
    <mergeCell ref="B20:AD20"/>
    <mergeCell ref="AE20:AJ20"/>
    <mergeCell ref="AK20:AS20"/>
    <mergeCell ref="AT20:BJ20"/>
    <mergeCell ref="BK20:BU20"/>
    <mergeCell ref="BV20:CE20"/>
    <mergeCell ref="B21:AD21"/>
    <mergeCell ref="AE21:AJ21"/>
    <mergeCell ref="AK21:AS21"/>
    <mergeCell ref="AT21:BG21"/>
    <mergeCell ref="BK21:BU21"/>
    <mergeCell ref="BV21:CE21"/>
    <mergeCell ref="B22:AD22"/>
    <mergeCell ref="AE22:AJ22"/>
    <mergeCell ref="AK22:AS22"/>
    <mergeCell ref="AT22:BG22"/>
    <mergeCell ref="BK22:BU22"/>
    <mergeCell ref="BV22:CE22"/>
    <mergeCell ref="B23:AD23"/>
    <mergeCell ref="AE23:AJ23"/>
    <mergeCell ref="AK23:AS23"/>
    <mergeCell ref="AT23:BG23"/>
    <mergeCell ref="BK23:BU23"/>
    <mergeCell ref="BV23:CE23"/>
    <mergeCell ref="B24:AD24"/>
    <mergeCell ref="AE24:AJ24"/>
    <mergeCell ref="AK24:AS24"/>
    <mergeCell ref="AT24:BG24"/>
    <mergeCell ref="BK24:BU24"/>
    <mergeCell ref="BV24:CE24"/>
    <mergeCell ref="B25:AD25"/>
    <mergeCell ref="AE25:AJ25"/>
    <mergeCell ref="AK25:AS25"/>
    <mergeCell ref="AT25:BG25"/>
    <mergeCell ref="BK25:BU25"/>
    <mergeCell ref="BV25:CE25"/>
    <mergeCell ref="B26:AD26"/>
    <mergeCell ref="AE26:AJ26"/>
    <mergeCell ref="AK26:AS26"/>
    <mergeCell ref="AT26:BG26"/>
    <mergeCell ref="BK26:BU26"/>
    <mergeCell ref="BV26:CE26"/>
    <mergeCell ref="B27:AD27"/>
    <mergeCell ref="AE27:AJ27"/>
    <mergeCell ref="AK27:AS27"/>
    <mergeCell ref="AT27:BG27"/>
    <mergeCell ref="BK27:BU27"/>
    <mergeCell ref="BV27:CE27"/>
    <mergeCell ref="B28:AD28"/>
    <mergeCell ref="AE28:AJ28"/>
    <mergeCell ref="AK28:AS28"/>
    <mergeCell ref="AT28:BG28"/>
    <mergeCell ref="BK28:BU28"/>
    <mergeCell ref="BV28:CE28"/>
    <mergeCell ref="B29:AD29"/>
    <mergeCell ref="AE29:AJ29"/>
    <mergeCell ref="AK29:AS29"/>
    <mergeCell ref="AT29:BG29"/>
    <mergeCell ref="BK29:BU29"/>
    <mergeCell ref="BV29:CE29"/>
    <mergeCell ref="B30:AD30"/>
    <mergeCell ref="AE30:AJ30"/>
    <mergeCell ref="AK30:AS30"/>
    <mergeCell ref="AT30:BG30"/>
    <mergeCell ref="BK30:BU30"/>
    <mergeCell ref="BV30:CE30"/>
    <mergeCell ref="B31:AD31"/>
    <mergeCell ref="AE31:AJ31"/>
    <mergeCell ref="AK31:AS31"/>
    <mergeCell ref="AT31:BG31"/>
    <mergeCell ref="BK31:BU31"/>
    <mergeCell ref="BV31:CE31"/>
    <mergeCell ref="B32:AD32"/>
    <mergeCell ref="AE32:AJ32"/>
    <mergeCell ref="AK32:AS32"/>
    <mergeCell ref="AT32:BG32"/>
    <mergeCell ref="BK32:BU32"/>
    <mergeCell ref="BV32:CE32"/>
    <mergeCell ref="B33:AD33"/>
    <mergeCell ref="AE33:AJ33"/>
    <mergeCell ref="AK33:AS33"/>
    <mergeCell ref="AT33:BG33"/>
    <mergeCell ref="BK33:BU33"/>
    <mergeCell ref="BV33:CE33"/>
    <mergeCell ref="B34:AD34"/>
    <mergeCell ref="AE34:AJ34"/>
    <mergeCell ref="AK34:AS34"/>
    <mergeCell ref="AT34:BG34"/>
    <mergeCell ref="BK34:BU34"/>
    <mergeCell ref="BV34:CE34"/>
    <mergeCell ref="B35:AD35"/>
    <mergeCell ref="AE35:AJ35"/>
    <mergeCell ref="AK35:AS35"/>
    <mergeCell ref="AT35:BG35"/>
    <mergeCell ref="BK35:BU35"/>
    <mergeCell ref="BV35:CE35"/>
    <mergeCell ref="B36:AD36"/>
    <mergeCell ref="AE36:AJ36"/>
    <mergeCell ref="AK36:AS36"/>
    <mergeCell ref="AT36:BJ36"/>
    <mergeCell ref="BK36:BU36"/>
    <mergeCell ref="BV36:CE36"/>
    <mergeCell ref="B37:AD37"/>
    <mergeCell ref="AE37:AJ37"/>
    <mergeCell ref="AK37:AS37"/>
    <mergeCell ref="AT37:BJ37"/>
    <mergeCell ref="BK37:BU37"/>
    <mergeCell ref="BV37:CE37"/>
    <mergeCell ref="B38:AD38"/>
    <mergeCell ref="AE38:AJ38"/>
    <mergeCell ref="AK38:AS38"/>
    <mergeCell ref="AT38:BJ38"/>
    <mergeCell ref="BK38:BU38"/>
    <mergeCell ref="BV38:CE38"/>
    <mergeCell ref="B39:AD39"/>
    <mergeCell ref="AE39:AJ39"/>
    <mergeCell ref="AK39:AS39"/>
    <mergeCell ref="AT39:BJ39"/>
    <mergeCell ref="BK39:BU39"/>
    <mergeCell ref="BV39:CE39"/>
    <mergeCell ref="B40:AD40"/>
    <mergeCell ref="AE40:AJ40"/>
    <mergeCell ref="AK40:AS40"/>
    <mergeCell ref="AT40:BJ40"/>
    <mergeCell ref="BK40:BU40"/>
    <mergeCell ref="BV40:CE40"/>
    <mergeCell ref="B41:AD41"/>
    <mergeCell ref="AE41:AJ41"/>
    <mergeCell ref="AK41:AS41"/>
    <mergeCell ref="AT41:BJ41"/>
    <mergeCell ref="BK41:BU41"/>
    <mergeCell ref="BV41:CE41"/>
    <mergeCell ref="B42:AD42"/>
    <mergeCell ref="AE42:AJ42"/>
    <mergeCell ref="AK42:AS42"/>
    <mergeCell ref="AT42:BJ42"/>
    <mergeCell ref="BK42:BU42"/>
    <mergeCell ref="BV42:CE42"/>
    <mergeCell ref="B43:AD43"/>
    <mergeCell ref="AE43:AJ43"/>
    <mergeCell ref="AK43:AS43"/>
    <mergeCell ref="AT43:BJ43"/>
    <mergeCell ref="BK43:BU43"/>
    <mergeCell ref="BV43:CE43"/>
    <mergeCell ref="B44:AD44"/>
    <mergeCell ref="AE44:AJ44"/>
    <mergeCell ref="AK44:AS44"/>
    <mergeCell ref="AT44:BJ44"/>
    <mergeCell ref="BK44:BU44"/>
    <mergeCell ref="BV44:CE44"/>
    <mergeCell ref="B45:AD45"/>
    <mergeCell ref="AE45:AJ45"/>
    <mergeCell ref="AK45:AS45"/>
    <mergeCell ref="AT45:BJ45"/>
    <mergeCell ref="BK45:BU45"/>
    <mergeCell ref="BV45:CE45"/>
    <mergeCell ref="B46:AD46"/>
    <mergeCell ref="AE46:AJ46"/>
    <mergeCell ref="AK46:AS46"/>
    <mergeCell ref="AT46:BJ46"/>
    <mergeCell ref="BK46:BU46"/>
    <mergeCell ref="BV46:CE46"/>
    <mergeCell ref="B47:AD47"/>
    <mergeCell ref="AE47:AJ47"/>
    <mergeCell ref="AK47:AS47"/>
    <mergeCell ref="AT47:BJ47"/>
    <mergeCell ref="BK47:BU47"/>
    <mergeCell ref="BV47:CE47"/>
    <mergeCell ref="B48:AD48"/>
    <mergeCell ref="AE48:AJ48"/>
    <mergeCell ref="AK48:AS48"/>
    <mergeCell ref="AT48:BJ48"/>
    <mergeCell ref="BK48:BU48"/>
    <mergeCell ref="BV48:CE48"/>
    <mergeCell ref="A49:CE49"/>
    <mergeCell ref="B50:AD50"/>
    <mergeCell ref="AE50:AJ50"/>
    <mergeCell ref="AK50:AS50"/>
    <mergeCell ref="AT50:BJ50"/>
    <mergeCell ref="BK50:BU50"/>
    <mergeCell ref="BV50:CE50"/>
    <mergeCell ref="B51:AD51"/>
    <mergeCell ref="AE51:AJ51"/>
    <mergeCell ref="AK51:AS51"/>
    <mergeCell ref="AT51:BJ51"/>
    <mergeCell ref="BK51:BU51"/>
    <mergeCell ref="BV51:CE51"/>
    <mergeCell ref="B52:AD52"/>
    <mergeCell ref="AE52:AJ52"/>
    <mergeCell ref="AK52:AS52"/>
    <mergeCell ref="AT52:BJ52"/>
    <mergeCell ref="BK52:BU52"/>
    <mergeCell ref="BV52:CE52"/>
    <mergeCell ref="B53:AD53"/>
    <mergeCell ref="AE53:AJ53"/>
    <mergeCell ref="AK53:AS53"/>
    <mergeCell ref="AT53:BJ53"/>
    <mergeCell ref="BK53:BU53"/>
    <mergeCell ref="BV53:CE53"/>
    <mergeCell ref="B54:AD54"/>
    <mergeCell ref="AE54:AJ54"/>
    <mergeCell ref="AK54:AS54"/>
    <mergeCell ref="AT54:BJ54"/>
    <mergeCell ref="BK54:BU54"/>
    <mergeCell ref="BV54:CE54"/>
    <mergeCell ref="B19:AD19"/>
    <mergeCell ref="AE19:AJ19"/>
    <mergeCell ref="AK19:AS19"/>
    <mergeCell ref="AT19:BJ19"/>
    <mergeCell ref="BK19:BU19"/>
    <mergeCell ref="BV19:CE19"/>
    <mergeCell ref="B15:AD15"/>
    <mergeCell ref="AE15:AJ15"/>
    <mergeCell ref="AK15:AS15"/>
    <mergeCell ref="AT15:BJ15"/>
    <mergeCell ref="BK15:BU15"/>
    <mergeCell ref="BV15:CE15"/>
    <mergeCell ref="B16:AD16"/>
    <mergeCell ref="AE16:AJ16"/>
    <mergeCell ref="AK16:AS16"/>
    <mergeCell ref="AT16:BJ16"/>
    <mergeCell ref="BK16:BU16"/>
    <mergeCell ref="BV16:CE16"/>
    <mergeCell ref="B17:AD17"/>
    <mergeCell ref="AE17:AJ17"/>
    <mergeCell ref="AK17:AS17"/>
    <mergeCell ref="AT17:BJ17"/>
    <mergeCell ref="BK17:BU17"/>
    <mergeCell ref="BV17:CE17"/>
    <mergeCell ref="B18:AD18"/>
    <mergeCell ref="AE18:AJ18"/>
    <mergeCell ref="AK18:AS18"/>
    <mergeCell ref="AT18:BJ18"/>
    <mergeCell ref="BK18:BU18"/>
    <mergeCell ref="BV18:CE18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53">
      <selection activeCell="BX59" sqref="BX59:CM5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</row>
    <row r="2" spans="1:102" ht="13.5" customHeight="1">
      <c r="A2" s="83" t="s">
        <v>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155" t="s">
        <v>84</v>
      </c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</row>
    <row r="4" spans="77:107" ht="13.5" customHeight="1">
      <c r="BY4" s="153" t="s">
        <v>85</v>
      </c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6" t="s">
        <v>86</v>
      </c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</row>
    <row r="5" spans="34:107" ht="13.5" customHeight="1">
      <c r="AH5" s="26">
        <v>28</v>
      </c>
      <c r="AJ5" s="151" t="s">
        <v>271</v>
      </c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7">
        <v>202</v>
      </c>
      <c r="BB5" s="157"/>
      <c r="BC5" s="157"/>
      <c r="BD5" s="157"/>
      <c r="BE5" s="157"/>
      <c r="BF5" s="158">
        <v>3</v>
      </c>
      <c r="BG5" s="158"/>
      <c r="BI5" s="1" t="s">
        <v>87</v>
      </c>
      <c r="CI5" s="153" t="s">
        <v>88</v>
      </c>
      <c r="CJ5" s="153"/>
      <c r="CK5" s="153"/>
      <c r="CL5" s="153"/>
      <c r="CM5" s="153"/>
      <c r="CN5" s="147" t="s">
        <v>272</v>
      </c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150" t="s">
        <v>90</v>
      </c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51" t="s">
        <v>91</v>
      </c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</row>
    <row r="7" spans="1:107" ht="13.5" customHeight="1">
      <c r="A7" s="1" t="s">
        <v>92</v>
      </c>
      <c r="S7" s="151" t="s">
        <v>93</v>
      </c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CA7" s="150" t="s">
        <v>94</v>
      </c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51" t="s">
        <v>95</v>
      </c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152" t="s">
        <v>97</v>
      </c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3" t="s">
        <v>98</v>
      </c>
      <c r="CE8" s="153"/>
      <c r="CF8" s="153"/>
      <c r="CG8" s="153"/>
      <c r="CH8" s="153"/>
      <c r="CI8" s="153"/>
      <c r="CJ8" s="153"/>
      <c r="CK8" s="153"/>
      <c r="CL8" s="153"/>
      <c r="CM8" s="153"/>
      <c r="CN8" s="147" t="s">
        <v>99</v>
      </c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</row>
    <row r="9" spans="1:107" ht="13.5" customHeight="1">
      <c r="A9" s="1" t="s">
        <v>100</v>
      </c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</row>
    <row r="10" spans="1:107" ht="13.5" customHeight="1">
      <c r="A10" s="1" t="s">
        <v>101</v>
      </c>
      <c r="CL10" s="26"/>
      <c r="CN10" s="148">
        <v>383</v>
      </c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</row>
    <row r="12" spans="1:107" ht="12.75">
      <c r="A12" s="83" t="s">
        <v>102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</row>
    <row r="13" ht="9" customHeight="1"/>
    <row r="14" spans="1:107" ht="39.75" customHeight="1">
      <c r="A14" s="149" t="s">
        <v>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85" t="s">
        <v>3</v>
      </c>
      <c r="AG14" s="85"/>
      <c r="AH14" s="85"/>
      <c r="AI14" s="85"/>
      <c r="AJ14" s="85"/>
      <c r="AK14" s="85"/>
      <c r="AL14" s="85" t="s">
        <v>103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 t="s">
        <v>5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 t="s">
        <v>6</v>
      </c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6" t="s">
        <v>104</v>
      </c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</row>
    <row r="15" spans="1:107" ht="9.7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>
        <v>2</v>
      </c>
      <c r="AG15" s="81"/>
      <c r="AH15" s="81"/>
      <c r="AI15" s="81"/>
      <c r="AJ15" s="81"/>
      <c r="AK15" s="81"/>
      <c r="AL15" s="81">
        <v>3</v>
      </c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>
        <v>4</v>
      </c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>
        <v>5</v>
      </c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146">
        <v>6</v>
      </c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</row>
    <row r="16" spans="1:107" s="31" customFormat="1" ht="15" customHeight="1">
      <c r="A16" s="30"/>
      <c r="B16" s="142" t="s">
        <v>105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3" t="s">
        <v>106</v>
      </c>
      <c r="AG16" s="143"/>
      <c r="AH16" s="143"/>
      <c r="AI16" s="143"/>
      <c r="AJ16" s="143"/>
      <c r="AK16" s="143"/>
      <c r="AL16" s="144" t="s">
        <v>10</v>
      </c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5">
        <f>SUM(BB18+BB58)</f>
        <v>19532300</v>
      </c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>
        <f>BX18+BX58</f>
        <v>5537484.3100000005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>
        <f>BB16-BX16</f>
        <v>13994815.69</v>
      </c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</row>
    <row r="17" spans="1:107" ht="14.25" customHeight="1">
      <c r="A17" s="30"/>
      <c r="B17" s="141" t="s">
        <v>11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50" t="s">
        <v>12</v>
      </c>
      <c r="AG17" s="50"/>
      <c r="AH17" s="50"/>
      <c r="AI17" s="50"/>
      <c r="AJ17" s="50"/>
      <c r="AK17" s="50"/>
      <c r="AL17" s="51" t="s">
        <v>12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 t="s">
        <v>12</v>
      </c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 t="s">
        <v>12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 t="s">
        <v>12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s="31" customFormat="1" ht="27" customHeight="1">
      <c r="A18" s="30"/>
      <c r="B18" s="137" t="s">
        <v>107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8" t="s">
        <v>108</v>
      </c>
      <c r="AG18" s="138"/>
      <c r="AH18" s="138"/>
      <c r="AI18" s="138"/>
      <c r="AJ18" s="138"/>
      <c r="AK18" s="138"/>
      <c r="AL18" s="139" t="s">
        <v>109</v>
      </c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>
        <f>BB19+BB26+BB31+BB43+BB47+BB53+BB51</f>
        <v>9009700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>
        <f>BX19+BX31+BX43+BX47+BX53+BX26</f>
        <v>1764199.6300000001</v>
      </c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>
        <f>BB18-BX18</f>
        <v>7245500.37</v>
      </c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</row>
    <row r="19" spans="1:107" s="9" customFormat="1" ht="14.25" customHeight="1">
      <c r="A19" s="30"/>
      <c r="B19" s="132" t="s">
        <v>110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3" t="s">
        <v>106</v>
      </c>
      <c r="AG19" s="133"/>
      <c r="AH19" s="133"/>
      <c r="AI19" s="133"/>
      <c r="AJ19" s="133"/>
      <c r="AK19" s="133"/>
      <c r="AL19" s="134" t="s">
        <v>111</v>
      </c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>
        <f>BB20</f>
        <v>953400</v>
      </c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>
        <f>SUM(BX20)</f>
        <v>208322.18</v>
      </c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>
        <f>BB19-BX19</f>
        <v>745077.8200000001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</row>
    <row r="20" spans="1:107" s="32" customFormat="1" ht="12" customHeight="1">
      <c r="A20" s="30"/>
      <c r="B20" s="137" t="s">
        <v>112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8" t="s">
        <v>106</v>
      </c>
      <c r="AG20" s="138"/>
      <c r="AH20" s="138"/>
      <c r="AI20" s="138"/>
      <c r="AJ20" s="138"/>
      <c r="AK20" s="138"/>
      <c r="AL20" s="139" t="s">
        <v>113</v>
      </c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40">
        <f>BB21</f>
        <v>953400</v>
      </c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>
        <f>BX21+BX23</f>
        <v>208322.18</v>
      </c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>
        <f>BB20-BX20</f>
        <v>745077.8200000001</v>
      </c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</row>
    <row r="21" spans="1:107" s="32" customFormat="1" ht="101.25" customHeight="1">
      <c r="A21" s="30"/>
      <c r="B21" s="137" t="s">
        <v>114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8" t="s">
        <v>106</v>
      </c>
      <c r="AG21" s="138"/>
      <c r="AH21" s="138"/>
      <c r="AI21" s="138"/>
      <c r="AJ21" s="138"/>
      <c r="AK21" s="138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40">
        <v>953400</v>
      </c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>
        <f>BX22</f>
        <v>208702.9</v>
      </c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>
        <f>BB21-BX21</f>
        <v>744697.1</v>
      </c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</row>
    <row r="22" spans="2:107" ht="137.25" customHeight="1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 t="s">
        <v>106</v>
      </c>
      <c r="AG22" s="50"/>
      <c r="AH22" s="50"/>
      <c r="AI22" s="50"/>
      <c r="AJ22" s="50"/>
      <c r="AK22" s="50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52" t="s">
        <v>12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>
        <v>208702.9</v>
      </c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>
        <v>-208702.9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</row>
    <row r="23" spans="2:107" ht="68.25" customHeight="1">
      <c r="B23" s="137" t="s">
        <v>118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8" t="s">
        <v>106</v>
      </c>
      <c r="AG23" s="138"/>
      <c r="AH23" s="138"/>
      <c r="AI23" s="138"/>
      <c r="AJ23" s="138"/>
      <c r="AK23" s="138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40" t="s">
        <v>12</v>
      </c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>
        <f>BX25+BX24</f>
        <v>-380.71999999999997</v>
      </c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>
        <v>380.72</v>
      </c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</row>
    <row r="24" spans="2:107" ht="101.25" customHeight="1">
      <c r="B24" s="63" t="s">
        <v>120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0" t="s">
        <v>106</v>
      </c>
      <c r="AG24" s="50"/>
      <c r="AH24" s="50"/>
      <c r="AI24" s="50"/>
      <c r="AJ24" s="50"/>
      <c r="AK24" s="50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52" t="s">
        <v>12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>
        <v>-380.69</v>
      </c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3">
        <v>380.69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2:107" ht="101.25" customHeight="1">
      <c r="B25" s="63" t="s">
        <v>122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0" t="s">
        <v>106</v>
      </c>
      <c r="AG25" s="50"/>
      <c r="AH25" s="50"/>
      <c r="AI25" s="50"/>
      <c r="AJ25" s="50"/>
      <c r="AK25" s="50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52" t="s">
        <v>12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>
        <v>-0.03</v>
      </c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>
        <v>0.03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s="9" customFormat="1" ht="26.25" customHeight="1">
      <c r="A26" s="36"/>
      <c r="B26" s="137" t="s">
        <v>124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8" t="s">
        <v>106</v>
      </c>
      <c r="AG26" s="138"/>
      <c r="AH26" s="138"/>
      <c r="AI26" s="138"/>
      <c r="AJ26" s="138"/>
      <c r="AK26" s="138"/>
      <c r="AL26" s="139" t="s">
        <v>125</v>
      </c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40">
        <f>BB27</f>
        <v>3200000</v>
      </c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>
        <f>BX27</f>
        <v>1065969.62</v>
      </c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>
        <f>BB26-BX26</f>
        <v>2134030.38</v>
      </c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</row>
    <row r="27" spans="1:107" s="32" customFormat="1" ht="25.5" customHeight="1">
      <c r="A27" s="36"/>
      <c r="B27" s="132" t="s">
        <v>126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3" t="s">
        <v>106</v>
      </c>
      <c r="AG27" s="133"/>
      <c r="AH27" s="133"/>
      <c r="AI27" s="133"/>
      <c r="AJ27" s="133"/>
      <c r="AK27" s="133"/>
      <c r="AL27" s="134" t="s">
        <v>127</v>
      </c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5">
        <f>BB28</f>
        <v>3200000</v>
      </c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>
        <f>BX28</f>
        <v>1065969.62</v>
      </c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>
        <f>BB27-BX27</f>
        <v>2134030.38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</row>
    <row r="28" spans="1:107" s="32" customFormat="1" ht="25.5" customHeight="1">
      <c r="A28" s="36"/>
      <c r="B28" s="132" t="s">
        <v>126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3" t="s">
        <v>106</v>
      </c>
      <c r="AG28" s="133"/>
      <c r="AH28" s="133"/>
      <c r="AI28" s="133"/>
      <c r="AJ28" s="133"/>
      <c r="AK28" s="133"/>
      <c r="AL28" s="134" t="s">
        <v>128</v>
      </c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5">
        <v>3200000</v>
      </c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>
        <f>BX29</f>
        <v>1065969.62</v>
      </c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>
        <f>BB28-BX28</f>
        <v>2134030.38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</row>
    <row r="29" spans="1:108" ht="73.5" customHeight="1">
      <c r="A29" s="10"/>
      <c r="B29" s="49" t="s">
        <v>129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 t="s">
        <v>106</v>
      </c>
      <c r="AG29" s="50"/>
      <c r="AH29" s="50"/>
      <c r="AI29" s="50"/>
      <c r="AJ29" s="50"/>
      <c r="AK29" s="50"/>
      <c r="AL29" s="136" t="s">
        <v>130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2">
        <v>1065969.62</v>
      </c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>
        <v>-1065969.62</v>
      </c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1">
        <v>0</v>
      </c>
    </row>
    <row r="30" spans="1:108" ht="42" customHeight="1">
      <c r="A30" s="10"/>
      <c r="B30" s="49" t="s">
        <v>131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 t="s">
        <v>106</v>
      </c>
      <c r="AG30" s="50"/>
      <c r="AH30" s="50"/>
      <c r="AI30" s="50"/>
      <c r="AJ30" s="50"/>
      <c r="AK30" s="50"/>
      <c r="AL30" s="136" t="s">
        <v>132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53" t="s">
        <v>12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2" t="s">
        <v>12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 t="s">
        <v>12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1">
        <v>0</v>
      </c>
    </row>
    <row r="31" spans="1:107" s="9" customFormat="1" ht="15" customHeight="1">
      <c r="A31" s="36"/>
      <c r="B31" s="137" t="s">
        <v>133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8" t="s">
        <v>106</v>
      </c>
      <c r="AG31" s="138"/>
      <c r="AH31" s="138"/>
      <c r="AI31" s="138"/>
      <c r="AJ31" s="138"/>
      <c r="AK31" s="138"/>
      <c r="AL31" s="139" t="s">
        <v>134</v>
      </c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40">
        <f>SUM(BB32+BB35)</f>
        <v>4529700</v>
      </c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>
        <f>BX32+BX35</f>
        <v>297794.45</v>
      </c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>
        <f>BB31-BX31</f>
        <v>4231905.55</v>
      </c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</row>
    <row r="32" spans="1:107" s="32" customFormat="1" ht="22.5" customHeight="1">
      <c r="A32" s="36"/>
      <c r="B32" s="137" t="s">
        <v>135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8" t="s">
        <v>106</v>
      </c>
      <c r="AG32" s="138"/>
      <c r="AH32" s="138"/>
      <c r="AI32" s="138"/>
      <c r="AJ32" s="138"/>
      <c r="AK32" s="138"/>
      <c r="AL32" s="139" t="s">
        <v>136</v>
      </c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>
        <f>SUM(BB33)</f>
        <v>167200</v>
      </c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>
        <f>SUM(BX33)</f>
        <v>-4122.02</v>
      </c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>
        <f>BB32-BX32</f>
        <v>171322.02</v>
      </c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</row>
    <row r="33" spans="1:107" s="32" customFormat="1" ht="63.75" customHeight="1">
      <c r="A33" s="36"/>
      <c r="B33" s="132" t="s">
        <v>137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3" t="s">
        <v>106</v>
      </c>
      <c r="AG33" s="133"/>
      <c r="AH33" s="133"/>
      <c r="AI33" s="133"/>
      <c r="AJ33" s="133"/>
      <c r="AK33" s="133"/>
      <c r="AL33" s="134" t="s">
        <v>138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5">
        <v>167200</v>
      </c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>
        <f>BX34</f>
        <v>-4122.02</v>
      </c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>
        <f>BB33-BX33</f>
        <v>171322.02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</row>
    <row r="34" spans="1:107" ht="99.75" customHeight="1">
      <c r="A34" s="10"/>
      <c r="B34" s="49" t="s">
        <v>139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 t="s">
        <v>106</v>
      </c>
      <c r="AG34" s="50"/>
      <c r="AH34" s="50"/>
      <c r="AI34" s="50"/>
      <c r="AJ34" s="50"/>
      <c r="AK34" s="50"/>
      <c r="AL34" s="129" t="s">
        <v>140</v>
      </c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52" t="s">
        <v>12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>
        <v>-4122.02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>
        <v>4122.02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</row>
    <row r="35" spans="1:107" s="32" customFormat="1" ht="12" customHeight="1">
      <c r="A35" s="36"/>
      <c r="B35" s="137" t="s">
        <v>141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8" t="s">
        <v>106</v>
      </c>
      <c r="AG35" s="138"/>
      <c r="AH35" s="138"/>
      <c r="AI35" s="138"/>
      <c r="AJ35" s="138"/>
      <c r="AK35" s="138"/>
      <c r="AL35" s="139" t="s">
        <v>142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40">
        <f>BB36+BB39</f>
        <v>4362500</v>
      </c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>
        <f>BX39+BX36</f>
        <v>301916.47000000003</v>
      </c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>
        <f>BB35-BX35</f>
        <v>4060583.53</v>
      </c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</row>
    <row r="36" spans="1:107" s="32" customFormat="1" ht="19.5" customHeight="1">
      <c r="A36" s="36"/>
      <c r="B36" s="132" t="s">
        <v>143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3" t="s">
        <v>106</v>
      </c>
      <c r="AG36" s="133"/>
      <c r="AH36" s="133"/>
      <c r="AI36" s="133"/>
      <c r="AJ36" s="133"/>
      <c r="AK36" s="133"/>
      <c r="AL36" s="134" t="s">
        <v>144</v>
      </c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5">
        <f>BB37</f>
        <v>1576600</v>
      </c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>
        <f>BX37</f>
        <v>331550.46</v>
      </c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>
        <v>1576600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</row>
    <row r="37" spans="1:107" ht="57" customHeight="1">
      <c r="A37" s="10"/>
      <c r="B37" s="49" t="s">
        <v>145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 t="s">
        <v>106</v>
      </c>
      <c r="AG37" s="50"/>
      <c r="AH37" s="50"/>
      <c r="AI37" s="50"/>
      <c r="AJ37" s="50"/>
      <c r="AK37" s="50"/>
      <c r="AL37" s="136" t="s">
        <v>146</v>
      </c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52">
        <v>1576600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>
        <f>BX38</f>
        <v>331550.46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>
        <v>1576600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</row>
    <row r="38" spans="1:107" ht="90.75" customHeight="1">
      <c r="A38" s="10"/>
      <c r="B38" s="49" t="s">
        <v>147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 t="s">
        <v>106</v>
      </c>
      <c r="AG38" s="50"/>
      <c r="AH38" s="50"/>
      <c r="AI38" s="50"/>
      <c r="AJ38" s="50"/>
      <c r="AK38" s="50"/>
      <c r="AL38" s="136" t="s">
        <v>148</v>
      </c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52" t="s">
        <v>12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>
        <v>331550.46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>
        <v>-331550.46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</row>
    <row r="39" spans="1:107" s="32" customFormat="1" ht="24" customHeight="1">
      <c r="A39" s="36"/>
      <c r="B39" s="137" t="s">
        <v>149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8" t="s">
        <v>106</v>
      </c>
      <c r="AG39" s="138"/>
      <c r="AH39" s="138"/>
      <c r="AI39" s="138"/>
      <c r="AJ39" s="138"/>
      <c r="AK39" s="138"/>
      <c r="AL39" s="139" t="s">
        <v>150</v>
      </c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40">
        <f>BB40</f>
        <v>2785900</v>
      </c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>
        <f>SUM(BX40)</f>
        <v>-29633.989999999998</v>
      </c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>
        <f>BB39-BX39</f>
        <v>2815533.99</v>
      </c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</row>
    <row r="40" spans="1:107" s="32" customFormat="1" ht="50.25" customHeight="1">
      <c r="A40" s="36"/>
      <c r="B40" s="132" t="s">
        <v>151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3" t="s">
        <v>106</v>
      </c>
      <c r="AG40" s="133"/>
      <c r="AH40" s="133"/>
      <c r="AI40" s="133"/>
      <c r="AJ40" s="133"/>
      <c r="AK40" s="133"/>
      <c r="AL40" s="134" t="s">
        <v>152</v>
      </c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5">
        <v>2785900</v>
      </c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>
        <f>BX42+BX41</f>
        <v>-29633.989999999998</v>
      </c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>
        <f>BB40-BX40</f>
        <v>2815533.99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</row>
    <row r="41" spans="1:107" ht="80.25" customHeight="1">
      <c r="A41" s="10"/>
      <c r="B41" s="63" t="s">
        <v>153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50" t="s">
        <v>106</v>
      </c>
      <c r="AG41" s="50"/>
      <c r="AH41" s="50"/>
      <c r="AI41" s="50"/>
      <c r="AJ41" s="50"/>
      <c r="AK41" s="50"/>
      <c r="AL41" s="136" t="s">
        <v>154</v>
      </c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52" t="s">
        <v>12</v>
      </c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>
        <v>-27256.53</v>
      </c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>
        <v>27256.53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</row>
    <row r="42" spans="1:107" ht="96.75" customHeight="1">
      <c r="A42" s="10"/>
      <c r="B42" s="63" t="s">
        <v>155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50" t="s">
        <v>106</v>
      </c>
      <c r="AG42" s="50"/>
      <c r="AH42" s="50"/>
      <c r="AI42" s="50"/>
      <c r="AJ42" s="50"/>
      <c r="AK42" s="50"/>
      <c r="AL42" s="136" t="s">
        <v>156</v>
      </c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52" t="s">
        <v>12</v>
      </c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>
        <v>-2377.46</v>
      </c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>
        <v>2377.46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</row>
    <row r="43" spans="1:107" s="32" customFormat="1" ht="13.5" customHeight="1">
      <c r="A43" s="36"/>
      <c r="B43" s="137" t="s">
        <v>157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8" t="s">
        <v>106</v>
      </c>
      <c r="AG43" s="138"/>
      <c r="AH43" s="138"/>
      <c r="AI43" s="138"/>
      <c r="AJ43" s="138"/>
      <c r="AK43" s="138"/>
      <c r="AL43" s="139" t="s">
        <v>158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40">
        <f>SUM(BB44)</f>
        <v>10600</v>
      </c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>
        <f>BX44</f>
        <v>2200</v>
      </c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>
        <f>BB43-BX43</f>
        <v>8400</v>
      </c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</row>
    <row r="44" spans="1:107" ht="65.25" customHeight="1">
      <c r="A44" s="10"/>
      <c r="B44" s="137" t="s">
        <v>159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8" t="s">
        <v>106</v>
      </c>
      <c r="AG44" s="138"/>
      <c r="AH44" s="138"/>
      <c r="AI44" s="138"/>
      <c r="AJ44" s="138"/>
      <c r="AK44" s="138"/>
      <c r="AL44" s="139" t="s">
        <v>160</v>
      </c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40">
        <f>SUM(BB45)</f>
        <v>10600</v>
      </c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>
        <f>BX45</f>
        <v>2200</v>
      </c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>
        <f>BB44-BX44</f>
        <v>8400</v>
      </c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</row>
    <row r="45" spans="1:107" ht="114.75" customHeight="1">
      <c r="A45" s="10"/>
      <c r="B45" s="132" t="s">
        <v>161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3" t="s">
        <v>106</v>
      </c>
      <c r="AG45" s="133"/>
      <c r="AH45" s="133"/>
      <c r="AI45" s="133"/>
      <c r="AJ45" s="133"/>
      <c r="AK45" s="133"/>
      <c r="AL45" s="134" t="s">
        <v>162</v>
      </c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5">
        <v>10600</v>
      </c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>
        <f>BX46</f>
        <v>2200</v>
      </c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>
        <f>BB45-BX45</f>
        <v>8400</v>
      </c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</row>
    <row r="46" spans="1:107" ht="102.75" customHeight="1">
      <c r="A46" s="10"/>
      <c r="B46" s="63" t="s">
        <v>161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50" t="s">
        <v>106</v>
      </c>
      <c r="AG46" s="50"/>
      <c r="AH46" s="50"/>
      <c r="AI46" s="50"/>
      <c r="AJ46" s="50"/>
      <c r="AK46" s="50"/>
      <c r="AL46" s="136" t="s">
        <v>163</v>
      </c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52" t="s">
        <v>12</v>
      </c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>
        <v>2200</v>
      </c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>
        <v>-2200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</row>
    <row r="47" spans="1:107" s="9" customFormat="1" ht="61.5" customHeight="1">
      <c r="A47" s="36"/>
      <c r="B47" s="137" t="s">
        <v>164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8" t="s">
        <v>106</v>
      </c>
      <c r="AG47" s="138"/>
      <c r="AH47" s="138"/>
      <c r="AI47" s="138"/>
      <c r="AJ47" s="138"/>
      <c r="AK47" s="138"/>
      <c r="AL47" s="139" t="s">
        <v>165</v>
      </c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40">
        <f>BB48</f>
        <v>165500</v>
      </c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>
        <f>SUM(BX48)</f>
        <v>79913.38</v>
      </c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>
        <f>BB47-BX47</f>
        <v>85586.62</v>
      </c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</row>
    <row r="48" spans="1:107" s="32" customFormat="1" ht="141.75" customHeight="1">
      <c r="A48" s="36"/>
      <c r="B48" s="137" t="s">
        <v>166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 t="s">
        <v>106</v>
      </c>
      <c r="AG48" s="138"/>
      <c r="AH48" s="138"/>
      <c r="AI48" s="138"/>
      <c r="AJ48" s="138"/>
      <c r="AK48" s="138"/>
      <c r="AL48" s="139" t="s">
        <v>167</v>
      </c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40">
        <f>BB49</f>
        <v>165500</v>
      </c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>
        <f>BX49</f>
        <v>79913.38</v>
      </c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>
        <f>BB48-BX48</f>
        <v>85586.62</v>
      </c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</row>
    <row r="49" spans="1:107" ht="54.75" customHeight="1">
      <c r="A49" s="10"/>
      <c r="B49" s="132" t="s">
        <v>168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3" t="s">
        <v>106</v>
      </c>
      <c r="AG49" s="133"/>
      <c r="AH49" s="133"/>
      <c r="AI49" s="133"/>
      <c r="AJ49" s="133"/>
      <c r="AK49" s="133"/>
      <c r="AL49" s="134" t="s">
        <v>169</v>
      </c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5">
        <f>BB50</f>
        <v>165500</v>
      </c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>
        <f>BX50</f>
        <v>79913.38</v>
      </c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>
        <f>BB49-BX49</f>
        <v>85586.62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</row>
    <row r="50" spans="1:107" ht="53.25" customHeight="1">
      <c r="A50" s="10"/>
      <c r="B50" s="63" t="s">
        <v>170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50" t="s">
        <v>106</v>
      </c>
      <c r="AG50" s="50"/>
      <c r="AH50" s="50"/>
      <c r="AI50" s="50"/>
      <c r="AJ50" s="50"/>
      <c r="AK50" s="50"/>
      <c r="AL50" s="136" t="s">
        <v>171</v>
      </c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52">
        <v>165500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>
        <v>79913.38</v>
      </c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>
        <f>BB50-BX50</f>
        <v>85586.62</v>
      </c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</row>
    <row r="51" spans="1:107" s="9" customFormat="1" ht="26.25" customHeight="1">
      <c r="A51" s="36"/>
      <c r="B51" s="137" t="s">
        <v>172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 t="s">
        <v>106</v>
      </c>
      <c r="AG51" s="138"/>
      <c r="AH51" s="138"/>
      <c r="AI51" s="138"/>
      <c r="AJ51" s="138"/>
      <c r="AK51" s="138"/>
      <c r="AL51" s="139" t="s">
        <v>173</v>
      </c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40">
        <f>BB52</f>
        <v>8500</v>
      </c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 t="s">
        <v>12</v>
      </c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>
        <v>8500</v>
      </c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</row>
    <row r="52" spans="1:107" ht="110.25" customHeight="1">
      <c r="A52" s="10"/>
      <c r="B52" s="63" t="s">
        <v>174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4" t="s">
        <v>106</v>
      </c>
      <c r="AG52" s="64"/>
      <c r="AH52" s="64"/>
      <c r="AI52" s="64"/>
      <c r="AJ52" s="64"/>
      <c r="AK52" s="64"/>
      <c r="AL52" s="129" t="s">
        <v>175</v>
      </c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53">
        <v>8500</v>
      </c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 t="s">
        <v>12</v>
      </c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>
        <v>8500</v>
      </c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</row>
    <row r="53" spans="1:107" s="9" customFormat="1" ht="12.75" customHeight="1">
      <c r="A53" s="36"/>
      <c r="B53" s="137" t="s">
        <v>176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8" t="s">
        <v>106</v>
      </c>
      <c r="AG53" s="138"/>
      <c r="AH53" s="138"/>
      <c r="AI53" s="138"/>
      <c r="AJ53" s="138"/>
      <c r="AK53" s="138"/>
      <c r="AL53" s="139" t="s">
        <v>177</v>
      </c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40">
        <f>BB54+BB56</f>
        <v>142000</v>
      </c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>
        <f>BX56</f>
        <v>110000</v>
      </c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>
        <f>BB53-BX53</f>
        <v>32000</v>
      </c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</row>
    <row r="54" spans="1:107" ht="22.5" customHeight="1">
      <c r="A54" s="10"/>
      <c r="B54" s="132" t="s">
        <v>178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3" t="s">
        <v>106</v>
      </c>
      <c r="AG54" s="133"/>
      <c r="AH54" s="133"/>
      <c r="AI54" s="133"/>
      <c r="AJ54" s="133"/>
      <c r="AK54" s="133"/>
      <c r="AL54" s="134" t="s">
        <v>179</v>
      </c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5">
        <f>BB55</f>
        <v>32000</v>
      </c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 t="str">
        <f>BX55</f>
        <v>-</v>
      </c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>
        <v>32000</v>
      </c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</row>
    <row r="55" spans="1:107" ht="37.5" customHeight="1">
      <c r="A55" s="10"/>
      <c r="B55" s="49" t="s">
        <v>180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 t="s">
        <v>106</v>
      </c>
      <c r="AG55" s="50"/>
      <c r="AH55" s="50"/>
      <c r="AI55" s="50"/>
      <c r="AJ55" s="50"/>
      <c r="AK55" s="50"/>
      <c r="AL55" s="136" t="s">
        <v>181</v>
      </c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52">
        <v>32000</v>
      </c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 t="s">
        <v>12</v>
      </c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>
        <f>BB55</f>
        <v>32000</v>
      </c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</row>
    <row r="56" spans="1:107" ht="22.5" customHeight="1">
      <c r="A56" s="10"/>
      <c r="B56" s="137" t="s">
        <v>182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8" t="s">
        <v>106</v>
      </c>
      <c r="AG56" s="138"/>
      <c r="AH56" s="138"/>
      <c r="AI56" s="138"/>
      <c r="AJ56" s="138"/>
      <c r="AK56" s="138"/>
      <c r="AL56" s="139" t="s">
        <v>183</v>
      </c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40">
        <f>BB57</f>
        <v>110000</v>
      </c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>
        <f>BX57</f>
        <v>110000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 t="s">
        <v>12</v>
      </c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</row>
    <row r="57" spans="1:107" ht="38.25" customHeight="1">
      <c r="A57" s="10"/>
      <c r="B57" s="63" t="s">
        <v>184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 t="s">
        <v>106</v>
      </c>
      <c r="AG57" s="64"/>
      <c r="AH57" s="64"/>
      <c r="AI57" s="64"/>
      <c r="AJ57" s="64"/>
      <c r="AK57" s="64"/>
      <c r="AL57" s="129" t="s">
        <v>185</v>
      </c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53">
        <v>110000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>
        <v>110000</v>
      </c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 t="s">
        <v>12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</row>
    <row r="58" spans="1:107" s="31" customFormat="1" ht="14.25" customHeight="1">
      <c r="A58" s="36"/>
      <c r="B58" s="137" t="s">
        <v>186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8" t="s">
        <v>106</v>
      </c>
      <c r="AG58" s="138"/>
      <c r="AH58" s="138"/>
      <c r="AI58" s="138"/>
      <c r="AJ58" s="138"/>
      <c r="AK58" s="138"/>
      <c r="AL58" s="139" t="s">
        <v>187</v>
      </c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40">
        <f>BB59+BB74</f>
        <v>10522600</v>
      </c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>
        <f>BX59+BX74+BX77</f>
        <v>3773284.68</v>
      </c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>
        <f aca="true" t="shared" si="0" ref="CN58:CN66">BB58-BX58</f>
        <v>6749315.32</v>
      </c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</row>
    <row r="59" spans="1:107" s="9" customFormat="1" ht="48" customHeight="1">
      <c r="A59" s="36"/>
      <c r="B59" s="137" t="s">
        <v>188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8" t="s">
        <v>106</v>
      </c>
      <c r="AG59" s="138"/>
      <c r="AH59" s="138"/>
      <c r="AI59" s="138"/>
      <c r="AJ59" s="138"/>
      <c r="AK59" s="138"/>
      <c r="AL59" s="139" t="s">
        <v>189</v>
      </c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40">
        <f>BB60+BB66+BB71</f>
        <v>10448000</v>
      </c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>
        <f>BX60+BX66</f>
        <v>3699059.56</v>
      </c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>
        <f t="shared" si="0"/>
        <v>6748940.4399999995</v>
      </c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</row>
    <row r="60" spans="1:107" s="32" customFormat="1" ht="42" customHeight="1">
      <c r="A60" s="36"/>
      <c r="B60" s="132" t="s">
        <v>190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3" t="s">
        <v>106</v>
      </c>
      <c r="AG60" s="133"/>
      <c r="AH60" s="133"/>
      <c r="AI60" s="133"/>
      <c r="AJ60" s="133"/>
      <c r="AK60" s="133"/>
      <c r="AL60" s="134" t="s">
        <v>191</v>
      </c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5">
        <f>SUM(BB61)</f>
        <v>8982000</v>
      </c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>
        <f>BX61</f>
        <v>3651200</v>
      </c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>
        <f t="shared" si="0"/>
        <v>5330800</v>
      </c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</row>
    <row r="61" spans="1:107" s="32" customFormat="1" ht="42" customHeight="1">
      <c r="A61" s="36"/>
      <c r="B61" s="132" t="s">
        <v>192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3" t="s">
        <v>106</v>
      </c>
      <c r="AG61" s="133"/>
      <c r="AH61" s="133"/>
      <c r="AI61" s="133"/>
      <c r="AJ61" s="133"/>
      <c r="AK61" s="133"/>
      <c r="AL61" s="134" t="s">
        <v>193</v>
      </c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5">
        <f>SUM(BB62)+BB65</f>
        <v>8982000</v>
      </c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>
        <f>BX62+BX64</f>
        <v>3651200</v>
      </c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>
        <f t="shared" si="0"/>
        <v>5330800</v>
      </c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</row>
    <row r="62" spans="1:107" s="32" customFormat="1" ht="31.5" customHeight="1">
      <c r="A62" s="36"/>
      <c r="B62" s="132" t="s">
        <v>194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3" t="s">
        <v>106</v>
      </c>
      <c r="AG62" s="133"/>
      <c r="AH62" s="133"/>
      <c r="AI62" s="133"/>
      <c r="AJ62" s="133"/>
      <c r="AK62" s="133"/>
      <c r="AL62" s="134" t="s">
        <v>195</v>
      </c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5">
        <f>BB63</f>
        <v>8679400</v>
      </c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>
        <f>BX63</f>
        <v>3500000</v>
      </c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>
        <f t="shared" si="0"/>
        <v>5179400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</row>
    <row r="63" spans="1:107" ht="40.5" customHeight="1">
      <c r="A63" s="10"/>
      <c r="B63" s="49" t="s">
        <v>249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 t="s">
        <v>106</v>
      </c>
      <c r="AG63" s="50"/>
      <c r="AH63" s="50"/>
      <c r="AI63" s="50"/>
      <c r="AJ63" s="50"/>
      <c r="AK63" s="50"/>
      <c r="AL63" s="136" t="s">
        <v>196</v>
      </c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52">
        <v>8679400</v>
      </c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>
        <v>3500000</v>
      </c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3">
        <f t="shared" si="0"/>
        <v>5179400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</row>
    <row r="64" spans="1:107" ht="40.5" customHeight="1">
      <c r="A64" s="10"/>
      <c r="B64" s="132" t="s">
        <v>197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3" t="s">
        <v>106</v>
      </c>
      <c r="AG64" s="133"/>
      <c r="AH64" s="133"/>
      <c r="AI64" s="133"/>
      <c r="AJ64" s="133"/>
      <c r="AK64" s="133"/>
      <c r="AL64" s="134" t="s">
        <v>198</v>
      </c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>
        <f>BB65</f>
        <v>302600</v>
      </c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>
        <f>BX65</f>
        <v>151200</v>
      </c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>
        <f t="shared" si="0"/>
        <v>151400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</row>
    <row r="65" spans="1:107" ht="40.5" customHeight="1">
      <c r="A65" s="10"/>
      <c r="B65" s="49" t="s">
        <v>199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 t="s">
        <v>106</v>
      </c>
      <c r="AG65" s="50"/>
      <c r="AH65" s="50"/>
      <c r="AI65" s="50"/>
      <c r="AJ65" s="50"/>
      <c r="AK65" s="50"/>
      <c r="AL65" s="136" t="s">
        <v>200</v>
      </c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52">
        <v>302600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>
        <v>151200</v>
      </c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3">
        <f t="shared" si="0"/>
        <v>151400</v>
      </c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</row>
    <row r="66" spans="1:107" s="32" customFormat="1" ht="39" customHeight="1">
      <c r="A66" s="36"/>
      <c r="B66" s="137" t="s">
        <v>201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8" t="s">
        <v>106</v>
      </c>
      <c r="AG66" s="138"/>
      <c r="AH66" s="138"/>
      <c r="AI66" s="138"/>
      <c r="AJ66" s="138"/>
      <c r="AK66" s="138"/>
      <c r="AL66" s="139" t="s">
        <v>202</v>
      </c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40">
        <f>SUM(BB67+BB69)</f>
        <v>117800</v>
      </c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>
        <f>BX69+BX67</f>
        <v>47859.56</v>
      </c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>
        <f t="shared" si="0"/>
        <v>69940.44</v>
      </c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</row>
    <row r="67" spans="1:107" s="32" customFormat="1" ht="55.5" customHeight="1">
      <c r="A67" s="36"/>
      <c r="B67" s="132" t="s">
        <v>203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3" t="s">
        <v>106</v>
      </c>
      <c r="AG67" s="133"/>
      <c r="AH67" s="133"/>
      <c r="AI67" s="133"/>
      <c r="AJ67" s="133"/>
      <c r="AK67" s="133"/>
      <c r="AL67" s="134" t="s">
        <v>204</v>
      </c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5">
        <f>SUM(BB68:BW68)</f>
        <v>200</v>
      </c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>
        <v>200</v>
      </c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 t="s">
        <v>12</v>
      </c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</row>
    <row r="68" spans="1:107" ht="63" customHeight="1">
      <c r="A68" s="10"/>
      <c r="B68" s="49" t="s">
        <v>205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 t="s">
        <v>106</v>
      </c>
      <c r="AG68" s="50"/>
      <c r="AH68" s="50"/>
      <c r="AI68" s="50"/>
      <c r="AJ68" s="50"/>
      <c r="AK68" s="50"/>
      <c r="AL68" s="136" t="s">
        <v>206</v>
      </c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52">
        <v>200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>
        <v>200</v>
      </c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 t="s">
        <v>12</v>
      </c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s="32" customFormat="1" ht="45.75" customHeight="1">
      <c r="A69" s="36"/>
      <c r="B69" s="132" t="s">
        <v>207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3" t="s">
        <v>106</v>
      </c>
      <c r="AG69" s="133"/>
      <c r="AH69" s="133"/>
      <c r="AI69" s="133"/>
      <c r="AJ69" s="133"/>
      <c r="AK69" s="133"/>
      <c r="AL69" s="134" t="s">
        <v>208</v>
      </c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5">
        <f>BB70</f>
        <v>117600</v>
      </c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>
        <f>BX70</f>
        <v>47659.56</v>
      </c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>
        <f>BB69-BX69</f>
        <v>69940.44</v>
      </c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</row>
    <row r="70" spans="1:107" s="32" customFormat="1" ht="58.5" customHeight="1">
      <c r="A70" s="36"/>
      <c r="B70" s="63" t="s">
        <v>209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4" t="s">
        <v>106</v>
      </c>
      <c r="AG70" s="64"/>
      <c r="AH70" s="64"/>
      <c r="AI70" s="64"/>
      <c r="AJ70" s="64"/>
      <c r="AK70" s="64"/>
      <c r="AL70" s="129" t="s">
        <v>210</v>
      </c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53">
        <v>117600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>
        <v>47659.56</v>
      </c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>
        <f>BB70-BX70</f>
        <v>69940.44</v>
      </c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</row>
    <row r="71" spans="1:107" s="45" customFormat="1" ht="33" customHeight="1">
      <c r="A71" s="44"/>
      <c r="B71" s="115" t="s">
        <v>251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6"/>
      <c r="AF71" s="117" t="s">
        <v>106</v>
      </c>
      <c r="AG71" s="118"/>
      <c r="AH71" s="118"/>
      <c r="AI71" s="118"/>
      <c r="AJ71" s="118"/>
      <c r="AK71" s="119"/>
      <c r="AL71" s="120" t="s">
        <v>252</v>
      </c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2"/>
      <c r="BB71" s="123">
        <f>BB72</f>
        <v>1348200</v>
      </c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/>
      <c r="BX71" s="123" t="s">
        <v>12</v>
      </c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5"/>
      <c r="CN71" s="126">
        <v>1348200</v>
      </c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8"/>
    </row>
    <row r="72" spans="1:107" s="45" customFormat="1" ht="35.25" customHeight="1">
      <c r="A72" s="44"/>
      <c r="B72" s="101" t="s">
        <v>253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2"/>
      <c r="AF72" s="103" t="s">
        <v>106</v>
      </c>
      <c r="AG72" s="104"/>
      <c r="AH72" s="104"/>
      <c r="AI72" s="104"/>
      <c r="AJ72" s="104"/>
      <c r="AK72" s="105"/>
      <c r="AL72" s="106" t="s">
        <v>254</v>
      </c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8"/>
      <c r="BB72" s="109">
        <f>BB73</f>
        <v>1348200</v>
      </c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1"/>
      <c r="BX72" s="109" t="s">
        <v>12</v>
      </c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1"/>
      <c r="CN72" s="112">
        <v>1348200</v>
      </c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4"/>
    </row>
    <row r="73" spans="1:107" s="45" customFormat="1" ht="43.5" customHeight="1">
      <c r="A73" s="44"/>
      <c r="B73" s="101" t="s">
        <v>255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2"/>
      <c r="AF73" s="103" t="s">
        <v>106</v>
      </c>
      <c r="AG73" s="104"/>
      <c r="AH73" s="104"/>
      <c r="AI73" s="104"/>
      <c r="AJ73" s="104"/>
      <c r="AK73" s="105"/>
      <c r="AL73" s="106" t="s">
        <v>256</v>
      </c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8"/>
      <c r="BB73" s="109">
        <v>1348200</v>
      </c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1"/>
      <c r="BX73" s="109" t="s">
        <v>12</v>
      </c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1"/>
      <c r="CN73" s="112">
        <f>BB73</f>
        <v>1348200</v>
      </c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4"/>
    </row>
    <row r="74" spans="1:107" s="45" customFormat="1" ht="43.5" customHeight="1">
      <c r="A74" s="44"/>
      <c r="B74" s="87" t="s">
        <v>260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8"/>
      <c r="AF74" s="89" t="s">
        <v>106</v>
      </c>
      <c r="AG74" s="90"/>
      <c r="AH74" s="90"/>
      <c r="AI74" s="90"/>
      <c r="AJ74" s="90"/>
      <c r="AK74" s="91"/>
      <c r="AL74" s="92" t="s">
        <v>261</v>
      </c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4"/>
      <c r="BB74" s="95">
        <v>74600</v>
      </c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7"/>
      <c r="BX74" s="95">
        <f>BX75</f>
        <v>74600</v>
      </c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7"/>
      <c r="CN74" s="98" t="s">
        <v>12</v>
      </c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100"/>
    </row>
    <row r="75" spans="1:107" s="45" customFormat="1" ht="43.5" customHeight="1">
      <c r="A75" s="44"/>
      <c r="B75" s="101" t="s">
        <v>257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2"/>
      <c r="AF75" s="103" t="s">
        <v>106</v>
      </c>
      <c r="AG75" s="104"/>
      <c r="AH75" s="104"/>
      <c r="AI75" s="104"/>
      <c r="AJ75" s="104"/>
      <c r="AK75" s="105"/>
      <c r="AL75" s="106" t="s">
        <v>259</v>
      </c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8"/>
      <c r="BB75" s="109">
        <v>74600</v>
      </c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1"/>
      <c r="BX75" s="109">
        <f>BX76</f>
        <v>74600</v>
      </c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1"/>
      <c r="CN75" s="112" t="s">
        <v>12</v>
      </c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4"/>
    </row>
    <row r="76" spans="1:107" s="45" customFormat="1" ht="43.5" customHeight="1">
      <c r="A76" s="44"/>
      <c r="B76" s="101" t="s">
        <v>257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2"/>
      <c r="AF76" s="103" t="s">
        <v>106</v>
      </c>
      <c r="AG76" s="104"/>
      <c r="AH76" s="104"/>
      <c r="AI76" s="104"/>
      <c r="AJ76" s="104"/>
      <c r="AK76" s="105"/>
      <c r="AL76" s="106" t="s">
        <v>258</v>
      </c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8"/>
      <c r="BB76" s="109">
        <v>74600</v>
      </c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1"/>
      <c r="BX76" s="109">
        <v>74600</v>
      </c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1"/>
      <c r="CN76" s="112" t="s">
        <v>12</v>
      </c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4"/>
    </row>
    <row r="77" spans="1:107" s="45" customFormat="1" ht="141.75" customHeight="1">
      <c r="A77" s="44"/>
      <c r="B77" s="87" t="s">
        <v>276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8"/>
      <c r="AF77" s="89" t="s">
        <v>106</v>
      </c>
      <c r="AG77" s="90"/>
      <c r="AH77" s="90"/>
      <c r="AI77" s="90"/>
      <c r="AJ77" s="90"/>
      <c r="AK77" s="91"/>
      <c r="AL77" s="92" t="s">
        <v>277</v>
      </c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4"/>
      <c r="BB77" s="95" t="s">
        <v>12</v>
      </c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7"/>
      <c r="BX77" s="95">
        <f>BX78</f>
        <v>-374.88</v>
      </c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7"/>
      <c r="CN77" s="98" t="s">
        <v>12</v>
      </c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100"/>
    </row>
    <row r="78" spans="1:107" s="45" customFormat="1" ht="114" customHeight="1">
      <c r="A78" s="44"/>
      <c r="B78" s="101" t="s">
        <v>274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2"/>
      <c r="AF78" s="103" t="s">
        <v>106</v>
      </c>
      <c r="AG78" s="104"/>
      <c r="AH78" s="104"/>
      <c r="AI78" s="104"/>
      <c r="AJ78" s="104"/>
      <c r="AK78" s="105"/>
      <c r="AL78" s="106" t="s">
        <v>275</v>
      </c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8"/>
      <c r="BB78" s="109" t="s">
        <v>12</v>
      </c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1"/>
      <c r="BX78" s="109">
        <v>-374.88</v>
      </c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1"/>
      <c r="CN78" s="112" t="s">
        <v>12</v>
      </c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4"/>
    </row>
    <row r="79" spans="1:107" ht="15" customHeight="1" hidden="1">
      <c r="A79" s="1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0" t="s">
        <v>211</v>
      </c>
      <c r="AG79" s="50"/>
      <c r="AH79" s="50"/>
      <c r="AI79" s="50"/>
      <c r="AJ79" s="50"/>
      <c r="AK79" s="50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</row>
    <row r="80" spans="1:107" ht="15" customHeight="1" hidden="1">
      <c r="A80" s="10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0" t="s">
        <v>212</v>
      </c>
      <c r="AG80" s="50"/>
      <c r="AH80" s="50"/>
      <c r="AI80" s="50"/>
      <c r="AJ80" s="50"/>
      <c r="AK80" s="50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</row>
    <row r="81" spans="1:107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ht="9" customHeight="1"/>
    <row r="85" ht="9.75">
      <c r="AF85" s="9"/>
    </row>
  </sheetData>
  <sheetProtection selectLockedCells="1" selectUnlockedCells="1"/>
  <mergeCells count="418"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  <mergeCell ref="CA6:CM6"/>
    <mergeCell ref="CN6:DC6"/>
    <mergeCell ref="S7:BW7"/>
    <mergeCell ref="CA7:CM7"/>
    <mergeCell ref="CN7:DC7"/>
    <mergeCell ref="AK8:CC8"/>
    <mergeCell ref="CD8:CM8"/>
    <mergeCell ref="CN8:DC8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B16:AE16"/>
    <mergeCell ref="AF16:AK16"/>
    <mergeCell ref="AL16:BA16"/>
    <mergeCell ref="BB16:BW16"/>
    <mergeCell ref="BX16:CM16"/>
    <mergeCell ref="CN16:DC16"/>
    <mergeCell ref="B17:AE17"/>
    <mergeCell ref="AF17:AK17"/>
    <mergeCell ref="AL17:BA17"/>
    <mergeCell ref="BB17:BW17"/>
    <mergeCell ref="BX17:CM17"/>
    <mergeCell ref="CN17:DC17"/>
    <mergeCell ref="B18:AE18"/>
    <mergeCell ref="AF18:AK18"/>
    <mergeCell ref="AL18:BA18"/>
    <mergeCell ref="BB18:BW18"/>
    <mergeCell ref="BX18:CM18"/>
    <mergeCell ref="CN18:DC18"/>
    <mergeCell ref="B19:AE19"/>
    <mergeCell ref="AF19:AK19"/>
    <mergeCell ref="AL19:BA19"/>
    <mergeCell ref="BB19:BW19"/>
    <mergeCell ref="BX19:CM19"/>
    <mergeCell ref="CN19:DC19"/>
    <mergeCell ref="B20:AE20"/>
    <mergeCell ref="AF20:AK20"/>
    <mergeCell ref="AL20:BA20"/>
    <mergeCell ref="BB20:BW20"/>
    <mergeCell ref="BX20:CM20"/>
    <mergeCell ref="CN20:DC20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CN26:DC26"/>
    <mergeCell ref="B27:AE27"/>
    <mergeCell ref="AF27:AK27"/>
    <mergeCell ref="AL27:BA27"/>
    <mergeCell ref="BB27:BW27"/>
    <mergeCell ref="BX27:CM27"/>
    <mergeCell ref="CN27:DC27"/>
    <mergeCell ref="B28:AE28"/>
    <mergeCell ref="AF28:AK28"/>
    <mergeCell ref="AL28:BA28"/>
    <mergeCell ref="BB28:BW28"/>
    <mergeCell ref="BX28:CM28"/>
    <mergeCell ref="CN28:DC28"/>
    <mergeCell ref="B29:AE29"/>
    <mergeCell ref="AF29:AK29"/>
    <mergeCell ref="AL29:BA29"/>
    <mergeCell ref="BB29:BW29"/>
    <mergeCell ref="BX29:CM29"/>
    <mergeCell ref="CN29:DC29"/>
    <mergeCell ref="B30:AE30"/>
    <mergeCell ref="AF30:AK30"/>
    <mergeCell ref="AL30:BA30"/>
    <mergeCell ref="BB30:BW30"/>
    <mergeCell ref="BX30:CM30"/>
    <mergeCell ref="CN30:DC30"/>
    <mergeCell ref="B31:AE31"/>
    <mergeCell ref="AF31:AK31"/>
    <mergeCell ref="AL31:BA31"/>
    <mergeCell ref="BB31:BW31"/>
    <mergeCell ref="BX31:CM31"/>
    <mergeCell ref="CN31:DC31"/>
    <mergeCell ref="B32:AE32"/>
    <mergeCell ref="AF32:AK32"/>
    <mergeCell ref="AL32:BA32"/>
    <mergeCell ref="BB32:BW32"/>
    <mergeCell ref="BX32:CM32"/>
    <mergeCell ref="CN32:DC32"/>
    <mergeCell ref="B33:AE33"/>
    <mergeCell ref="AF33:AK33"/>
    <mergeCell ref="AL33:BA33"/>
    <mergeCell ref="BB33:BW33"/>
    <mergeCell ref="BX33:CM33"/>
    <mergeCell ref="CN33:DC33"/>
    <mergeCell ref="B34:AE34"/>
    <mergeCell ref="AF34:AK34"/>
    <mergeCell ref="AL34:BA34"/>
    <mergeCell ref="BB34:BW34"/>
    <mergeCell ref="BX34:CM34"/>
    <mergeCell ref="CN34:DC34"/>
    <mergeCell ref="B35:AE35"/>
    <mergeCell ref="AF35:AK35"/>
    <mergeCell ref="AL35:BA35"/>
    <mergeCell ref="BB35:BW35"/>
    <mergeCell ref="BX35:CM35"/>
    <mergeCell ref="CN35:DC35"/>
    <mergeCell ref="B36:AE36"/>
    <mergeCell ref="AF36:AK36"/>
    <mergeCell ref="AL36:BA36"/>
    <mergeCell ref="BB36:BW36"/>
    <mergeCell ref="BX36:CM36"/>
    <mergeCell ref="CN36:DC36"/>
    <mergeCell ref="B37:AE37"/>
    <mergeCell ref="AF37:AK37"/>
    <mergeCell ref="AL37:BA37"/>
    <mergeCell ref="BB37:BW37"/>
    <mergeCell ref="BX37:CM37"/>
    <mergeCell ref="CN37:DC37"/>
    <mergeCell ref="B38:AE38"/>
    <mergeCell ref="AF38:AK38"/>
    <mergeCell ref="AL38:BA38"/>
    <mergeCell ref="BB38:BW38"/>
    <mergeCell ref="BX38:CM38"/>
    <mergeCell ref="CN38:DC38"/>
    <mergeCell ref="B39:AE39"/>
    <mergeCell ref="AF39:AK39"/>
    <mergeCell ref="AL39:BA39"/>
    <mergeCell ref="BB39:BW39"/>
    <mergeCell ref="BX39:CM39"/>
    <mergeCell ref="CN39:DC39"/>
    <mergeCell ref="B40:AE40"/>
    <mergeCell ref="AF40:AK40"/>
    <mergeCell ref="AL40:BA40"/>
    <mergeCell ref="BB40:BW40"/>
    <mergeCell ref="BX40:CM40"/>
    <mergeCell ref="CN40:DC40"/>
    <mergeCell ref="B41:AE41"/>
    <mergeCell ref="AF41:AK41"/>
    <mergeCell ref="AL41:BA41"/>
    <mergeCell ref="BB41:BW41"/>
    <mergeCell ref="BX41:CM41"/>
    <mergeCell ref="CN41:DC41"/>
    <mergeCell ref="B42:AE42"/>
    <mergeCell ref="AF42:AK42"/>
    <mergeCell ref="AL42:BA42"/>
    <mergeCell ref="BB42:BW42"/>
    <mergeCell ref="BX42:CM42"/>
    <mergeCell ref="CN42:DC42"/>
    <mergeCell ref="B43:AE43"/>
    <mergeCell ref="AF43:AK43"/>
    <mergeCell ref="AL43:BA43"/>
    <mergeCell ref="BB43:BW43"/>
    <mergeCell ref="BX43:CM43"/>
    <mergeCell ref="CN43:DC43"/>
    <mergeCell ref="B44:AE44"/>
    <mergeCell ref="AF44:AK44"/>
    <mergeCell ref="AL44:BA44"/>
    <mergeCell ref="BB44:BW44"/>
    <mergeCell ref="BX44:CM44"/>
    <mergeCell ref="CN44:DC44"/>
    <mergeCell ref="B45:AE45"/>
    <mergeCell ref="AF45:AK45"/>
    <mergeCell ref="AL45:BA45"/>
    <mergeCell ref="BB45:BW45"/>
    <mergeCell ref="BX45:CM45"/>
    <mergeCell ref="CN45:DC45"/>
    <mergeCell ref="B46:AE46"/>
    <mergeCell ref="AF46:AK46"/>
    <mergeCell ref="AL46:BA46"/>
    <mergeCell ref="BB46:BW46"/>
    <mergeCell ref="BX46:CM46"/>
    <mergeCell ref="CN46:DC46"/>
    <mergeCell ref="B47:AE47"/>
    <mergeCell ref="AF47:AK47"/>
    <mergeCell ref="AL47:BA47"/>
    <mergeCell ref="BB47:BW47"/>
    <mergeCell ref="BX47:CM47"/>
    <mergeCell ref="CN47:DC47"/>
    <mergeCell ref="B48:AE48"/>
    <mergeCell ref="AF48:AK48"/>
    <mergeCell ref="AL48:BA48"/>
    <mergeCell ref="BB48:BW48"/>
    <mergeCell ref="BX48:CM48"/>
    <mergeCell ref="CN48:DC48"/>
    <mergeCell ref="B49:AE49"/>
    <mergeCell ref="AF49:AK49"/>
    <mergeCell ref="AL49:BA49"/>
    <mergeCell ref="BB49:BW49"/>
    <mergeCell ref="BX49:CM49"/>
    <mergeCell ref="CN49:DC49"/>
    <mergeCell ref="B50:AE50"/>
    <mergeCell ref="AF50:AK50"/>
    <mergeCell ref="AL50:BA50"/>
    <mergeCell ref="BB50:BW50"/>
    <mergeCell ref="BX50:CM50"/>
    <mergeCell ref="CN50:DC50"/>
    <mergeCell ref="B51:AE51"/>
    <mergeCell ref="AF51:AK51"/>
    <mergeCell ref="AL51:BA51"/>
    <mergeCell ref="BB51:BW51"/>
    <mergeCell ref="BX51:CM51"/>
    <mergeCell ref="CN51:DC51"/>
    <mergeCell ref="B52:AE52"/>
    <mergeCell ref="AF52:AK52"/>
    <mergeCell ref="AL52:BA52"/>
    <mergeCell ref="BB52:BW52"/>
    <mergeCell ref="BX52:CM52"/>
    <mergeCell ref="CN52:DC52"/>
    <mergeCell ref="B53:AE53"/>
    <mergeCell ref="AF53:AK53"/>
    <mergeCell ref="AL53:BA53"/>
    <mergeCell ref="BB53:BW53"/>
    <mergeCell ref="BX53:CM53"/>
    <mergeCell ref="CN53:DC53"/>
    <mergeCell ref="B54:AE54"/>
    <mergeCell ref="AF54:AK54"/>
    <mergeCell ref="AL54:BA54"/>
    <mergeCell ref="BB54:BW54"/>
    <mergeCell ref="BX54:CM54"/>
    <mergeCell ref="CN54:DC54"/>
    <mergeCell ref="B55:AE55"/>
    <mergeCell ref="AF55:AK55"/>
    <mergeCell ref="AL55:BA55"/>
    <mergeCell ref="BB55:BW55"/>
    <mergeCell ref="BX55:CM55"/>
    <mergeCell ref="CN55:DC55"/>
    <mergeCell ref="B56:AE56"/>
    <mergeCell ref="AF56:AK56"/>
    <mergeCell ref="AL56:BA56"/>
    <mergeCell ref="BB56:BW56"/>
    <mergeCell ref="BX56:CM56"/>
    <mergeCell ref="CN56:DC56"/>
    <mergeCell ref="B57:AE57"/>
    <mergeCell ref="AF57:AK57"/>
    <mergeCell ref="AL57:BA57"/>
    <mergeCell ref="BB57:BW57"/>
    <mergeCell ref="BX57:CM57"/>
    <mergeCell ref="CN57:DC57"/>
    <mergeCell ref="B58:AE58"/>
    <mergeCell ref="AF58:AK58"/>
    <mergeCell ref="AL58:BA58"/>
    <mergeCell ref="BB58:BW58"/>
    <mergeCell ref="BX58:CM58"/>
    <mergeCell ref="CN58:DC58"/>
    <mergeCell ref="B59:AE59"/>
    <mergeCell ref="AF59:AK59"/>
    <mergeCell ref="AL59:BA59"/>
    <mergeCell ref="BB59:BW59"/>
    <mergeCell ref="BX59:CM59"/>
    <mergeCell ref="CN59:DC59"/>
    <mergeCell ref="B60:AE60"/>
    <mergeCell ref="AF60:AK60"/>
    <mergeCell ref="AL60:BA60"/>
    <mergeCell ref="BB60:BW60"/>
    <mergeCell ref="BX60:CM60"/>
    <mergeCell ref="CN60:DC60"/>
    <mergeCell ref="B61:AE61"/>
    <mergeCell ref="AF61:AK61"/>
    <mergeCell ref="AL61:BA61"/>
    <mergeCell ref="BB61:BW61"/>
    <mergeCell ref="BX61:CM61"/>
    <mergeCell ref="CN61:DC61"/>
    <mergeCell ref="B62:AE62"/>
    <mergeCell ref="AF62:AK62"/>
    <mergeCell ref="AL62:BA62"/>
    <mergeCell ref="BB62:BW62"/>
    <mergeCell ref="BX62:CM62"/>
    <mergeCell ref="CN62:DC62"/>
    <mergeCell ref="B63:AE63"/>
    <mergeCell ref="AF63:AK63"/>
    <mergeCell ref="AL63:BA63"/>
    <mergeCell ref="BB63:BW63"/>
    <mergeCell ref="BX63:CM63"/>
    <mergeCell ref="CN63:DC63"/>
    <mergeCell ref="B64:AE64"/>
    <mergeCell ref="AF64:AK64"/>
    <mergeCell ref="AL64:BA64"/>
    <mergeCell ref="BB64:BW64"/>
    <mergeCell ref="BX64:CM64"/>
    <mergeCell ref="CN64:DC64"/>
    <mergeCell ref="B65:AE65"/>
    <mergeCell ref="AF65:AK65"/>
    <mergeCell ref="AL65:BA65"/>
    <mergeCell ref="BB65:BW65"/>
    <mergeCell ref="BX65:CM65"/>
    <mergeCell ref="CN65:DC65"/>
    <mergeCell ref="B66:AE66"/>
    <mergeCell ref="AF66:AK66"/>
    <mergeCell ref="AL66:BA66"/>
    <mergeCell ref="BB66:BW66"/>
    <mergeCell ref="BX66:CM66"/>
    <mergeCell ref="CN66:DC66"/>
    <mergeCell ref="B67:AE67"/>
    <mergeCell ref="AF67:AK67"/>
    <mergeCell ref="AL67:BA67"/>
    <mergeCell ref="BB67:BW67"/>
    <mergeCell ref="BX67:CM67"/>
    <mergeCell ref="CN67:DC67"/>
    <mergeCell ref="B68:AE68"/>
    <mergeCell ref="AF68:AK68"/>
    <mergeCell ref="AL68:BA68"/>
    <mergeCell ref="BB68:BW68"/>
    <mergeCell ref="BX68:CM68"/>
    <mergeCell ref="CN68:DC68"/>
    <mergeCell ref="B69:AE69"/>
    <mergeCell ref="AF69:AK69"/>
    <mergeCell ref="AL69:BA69"/>
    <mergeCell ref="BB69:BW69"/>
    <mergeCell ref="BX69:CM69"/>
    <mergeCell ref="CN69:DC69"/>
    <mergeCell ref="B79:AE79"/>
    <mergeCell ref="AF79:AK79"/>
    <mergeCell ref="AL79:BA79"/>
    <mergeCell ref="BB79:BW79"/>
    <mergeCell ref="BX79:CM79"/>
    <mergeCell ref="CN79:DC79"/>
    <mergeCell ref="B80:AE80"/>
    <mergeCell ref="AF80:AK80"/>
    <mergeCell ref="AL80:BA80"/>
    <mergeCell ref="BB80:BW80"/>
    <mergeCell ref="BX80:CM80"/>
    <mergeCell ref="CN80:DC80"/>
    <mergeCell ref="B70:AE70"/>
    <mergeCell ref="AF70:AK70"/>
    <mergeCell ref="AL70:BA70"/>
    <mergeCell ref="BB70:BW70"/>
    <mergeCell ref="BX70:CM70"/>
    <mergeCell ref="CN70:DC70"/>
    <mergeCell ref="B71:AE71"/>
    <mergeCell ref="AF71:AK71"/>
    <mergeCell ref="AL71:BA71"/>
    <mergeCell ref="BB71:BW71"/>
    <mergeCell ref="BX71:CM71"/>
    <mergeCell ref="CN71:DC71"/>
    <mergeCell ref="B72:AE72"/>
    <mergeCell ref="AF72:AK72"/>
    <mergeCell ref="AL72:BA72"/>
    <mergeCell ref="BB72:BW72"/>
    <mergeCell ref="BX72:CM72"/>
    <mergeCell ref="CN72:DC72"/>
    <mergeCell ref="B78:AE78"/>
    <mergeCell ref="AF78:AK78"/>
    <mergeCell ref="AL78:BA78"/>
    <mergeCell ref="BB78:BW78"/>
    <mergeCell ref="BX78:CM78"/>
    <mergeCell ref="CN78:DC78"/>
    <mergeCell ref="B73:AE73"/>
    <mergeCell ref="AF73:AK73"/>
    <mergeCell ref="AL73:BA73"/>
    <mergeCell ref="BB73:BW73"/>
    <mergeCell ref="BX73:CM73"/>
    <mergeCell ref="CN73:DC73"/>
    <mergeCell ref="B75:AE75"/>
    <mergeCell ref="AF75:AK75"/>
    <mergeCell ref="AL75:BA75"/>
    <mergeCell ref="BB75:BW75"/>
    <mergeCell ref="BX75:CM75"/>
    <mergeCell ref="CN75:DC75"/>
    <mergeCell ref="B74:AE74"/>
    <mergeCell ref="AF74:AK74"/>
    <mergeCell ref="AL74:BA74"/>
    <mergeCell ref="BB74:BW74"/>
    <mergeCell ref="BX74:CM74"/>
    <mergeCell ref="CN74:DC74"/>
    <mergeCell ref="B76:AE76"/>
    <mergeCell ref="AF76:AK76"/>
    <mergeCell ref="AL76:BA76"/>
    <mergeCell ref="BB76:BW76"/>
    <mergeCell ref="BX76:CM76"/>
    <mergeCell ref="CN76:DC76"/>
    <mergeCell ref="B77:AE77"/>
    <mergeCell ref="AF77:AK77"/>
    <mergeCell ref="AL77:BA77"/>
    <mergeCell ref="BB77:BW77"/>
    <mergeCell ref="BX77:CM77"/>
    <mergeCell ref="CN77:DC77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tabSelected="1" view="pageBreakPreview" zoomScaleSheetLayoutView="100" zoomScalePageLayoutView="0" workbookViewId="0" topLeftCell="A13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83" t="s">
        <v>214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</row>
    <row r="4" spans="1:107" ht="57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 t="s">
        <v>3</v>
      </c>
      <c r="AL4" s="85"/>
      <c r="AM4" s="85"/>
      <c r="AN4" s="85"/>
      <c r="AO4" s="85"/>
      <c r="AP4" s="85"/>
      <c r="AQ4" s="85" t="s">
        <v>215</v>
      </c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 t="s">
        <v>5</v>
      </c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6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 t="s">
        <v>104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</row>
    <row r="5" spans="1:107" ht="9.75" customHeight="1">
      <c r="A5" s="168">
        <v>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>
        <v>2</v>
      </c>
      <c r="AL5" s="168"/>
      <c r="AM5" s="168"/>
      <c r="AN5" s="168"/>
      <c r="AO5" s="168"/>
      <c r="AP5" s="168"/>
      <c r="AQ5" s="168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>
        <v>4</v>
      </c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>
        <v>5</v>
      </c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>
        <v>6</v>
      </c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</row>
    <row r="6" spans="1:107" ht="23.25" customHeight="1">
      <c r="A6" s="166" t="s">
        <v>216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 t="s">
        <v>217</v>
      </c>
      <c r="AL6" s="167"/>
      <c r="AM6" s="167"/>
      <c r="AN6" s="167"/>
      <c r="AO6" s="167"/>
      <c r="AP6" s="167"/>
      <c r="AQ6" s="51" t="s">
        <v>10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2">
        <f>BG21</f>
        <v>3024891.84</v>
      </c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>
        <f>BZ21</f>
        <v>1526582.4200000018</v>
      </c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>
        <f>BG6-BZ6</f>
        <v>1498309.419999998</v>
      </c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34.5" customHeight="1">
      <c r="A7" s="164" t="s">
        <v>218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51" t="s">
        <v>219</v>
      </c>
      <c r="AL7" s="51"/>
      <c r="AM7" s="51"/>
      <c r="AN7" s="51"/>
      <c r="AO7" s="51"/>
      <c r="AP7" s="51"/>
      <c r="AQ7" s="51" t="s">
        <v>10</v>
      </c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2" t="s">
        <v>12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 t="s">
        <v>12</v>
      </c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 t="s">
        <v>12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5" customHeight="1">
      <c r="A8" s="165" t="s">
        <v>220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51" t="s">
        <v>12</v>
      </c>
      <c r="AL8" s="51"/>
      <c r="AM8" s="51"/>
      <c r="AN8" s="51"/>
      <c r="AO8" s="51"/>
      <c r="AP8" s="51"/>
      <c r="AQ8" s="51" t="s">
        <v>12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 t="s">
        <v>12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6"/>
      <c r="BX8" s="6"/>
      <c r="BY8" s="6"/>
      <c r="BZ8" s="52" t="s">
        <v>12</v>
      </c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6"/>
      <c r="CN8" s="6"/>
      <c r="CO8" s="52" t="s">
        <v>12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6"/>
    </row>
    <row r="9" spans="1:107" s="4" customFormat="1" ht="33" customHeight="1">
      <c r="A9" s="164" t="s">
        <v>221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51" t="s">
        <v>222</v>
      </c>
      <c r="AL9" s="51"/>
      <c r="AM9" s="51"/>
      <c r="AN9" s="51"/>
      <c r="AO9" s="51"/>
      <c r="AP9" s="51"/>
      <c r="AQ9" s="51" t="s">
        <v>223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2" t="s">
        <v>12</v>
      </c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6"/>
      <c r="BX9" s="6"/>
      <c r="BY9" s="6"/>
      <c r="BZ9" s="52" t="s">
        <v>12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6"/>
      <c r="CN9" s="6"/>
      <c r="CO9" s="52" t="s">
        <v>12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6"/>
    </row>
    <row r="10" spans="1:107" s="4" customFormat="1" ht="33" customHeight="1">
      <c r="A10" s="164" t="s">
        <v>224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51" t="s">
        <v>225</v>
      </c>
      <c r="AL10" s="51"/>
      <c r="AM10" s="51"/>
      <c r="AN10" s="51"/>
      <c r="AO10" s="51"/>
      <c r="AP10" s="51"/>
      <c r="AQ10" s="51" t="s">
        <v>226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2" t="s">
        <v>12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6"/>
      <c r="BX10" s="6"/>
      <c r="BY10" s="6"/>
      <c r="BZ10" s="52" t="s">
        <v>12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6"/>
      <c r="CN10" s="6"/>
      <c r="CO10" s="52" t="s">
        <v>12</v>
      </c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6"/>
    </row>
    <row r="11" spans="1:107" ht="24" customHeight="1">
      <c r="A11" s="164" t="s">
        <v>227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51" t="s">
        <v>228</v>
      </c>
      <c r="AL11" s="51"/>
      <c r="AM11" s="51"/>
      <c r="AN11" s="51"/>
      <c r="AO11" s="51"/>
      <c r="AP11" s="51"/>
      <c r="AQ11" s="51" t="s">
        <v>10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2" t="s">
        <v>12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 t="s">
        <v>12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 t="s">
        <v>12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5" customHeight="1">
      <c r="A12" s="163" t="s">
        <v>220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51" t="s">
        <v>12</v>
      </c>
      <c r="AL12" s="51"/>
      <c r="AM12" s="51"/>
      <c r="AN12" s="51"/>
      <c r="AO12" s="51"/>
      <c r="AP12" s="51"/>
      <c r="AQ12" s="51" t="s">
        <v>12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2" t="s">
        <v>12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 t="s">
        <v>12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12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5" customHeight="1">
      <c r="A13" s="130" t="s">
        <v>12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51" t="s">
        <v>12</v>
      </c>
      <c r="AL13" s="51"/>
      <c r="AM13" s="51"/>
      <c r="AN13" s="51"/>
      <c r="AO13" s="51"/>
      <c r="AP13" s="51"/>
      <c r="AQ13" s="51" t="s">
        <v>12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 t="s">
        <v>12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 t="s">
        <v>12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12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5" customHeight="1">
      <c r="A14" s="130" t="s">
        <v>12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51" t="s">
        <v>12</v>
      </c>
      <c r="AL14" s="51"/>
      <c r="AM14" s="51"/>
      <c r="AN14" s="51"/>
      <c r="AO14" s="51"/>
      <c r="AP14" s="51"/>
      <c r="AQ14" s="51" t="s">
        <v>12</v>
      </c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2" t="s">
        <v>12</v>
      </c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 t="s">
        <v>12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12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5" customHeight="1">
      <c r="A15" s="130" t="s">
        <v>12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51" t="s">
        <v>12</v>
      </c>
      <c r="AL15" s="51"/>
      <c r="AM15" s="51"/>
      <c r="AN15" s="51"/>
      <c r="AO15" s="51"/>
      <c r="AP15" s="51"/>
      <c r="AQ15" s="51" t="s">
        <v>12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 t="s">
        <v>12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12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12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5" customHeight="1">
      <c r="A16" s="130" t="s">
        <v>12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51" t="s">
        <v>12</v>
      </c>
      <c r="AL16" s="51"/>
      <c r="AM16" s="51"/>
      <c r="AN16" s="51"/>
      <c r="AO16" s="51"/>
      <c r="AP16" s="51"/>
      <c r="AQ16" s="51" t="s">
        <v>12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 t="s">
        <v>12</v>
      </c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12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12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5" customHeight="1">
      <c r="A17" s="130" t="s">
        <v>12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51" t="s">
        <v>12</v>
      </c>
      <c r="AL17" s="51"/>
      <c r="AM17" s="51"/>
      <c r="AN17" s="51"/>
      <c r="AO17" s="51"/>
      <c r="AP17" s="51"/>
      <c r="AQ17" s="51" t="s">
        <v>12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 t="s">
        <v>12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 t="s">
        <v>12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12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5" customHeight="1">
      <c r="A18" s="130" t="s">
        <v>12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51" t="s">
        <v>12</v>
      </c>
      <c r="AL18" s="51"/>
      <c r="AM18" s="51"/>
      <c r="AN18" s="51"/>
      <c r="AO18" s="51"/>
      <c r="AP18" s="51"/>
      <c r="AQ18" s="51" t="s">
        <v>12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 t="s">
        <v>12</v>
      </c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 t="s">
        <v>12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12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5" customHeight="1">
      <c r="A19" s="130" t="s">
        <v>12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51" t="s">
        <v>12</v>
      </c>
      <c r="AL19" s="51"/>
      <c r="AM19" s="51"/>
      <c r="AN19" s="51"/>
      <c r="AO19" s="51"/>
      <c r="AP19" s="51"/>
      <c r="AQ19" s="51" t="s">
        <v>12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 t="s">
        <v>12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12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12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5" customHeight="1">
      <c r="A20" s="130" t="s">
        <v>12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51" t="s">
        <v>12</v>
      </c>
      <c r="AL20" s="51"/>
      <c r="AM20" s="51"/>
      <c r="AN20" s="51"/>
      <c r="AO20" s="51"/>
      <c r="AP20" s="51"/>
      <c r="AQ20" s="51" t="s">
        <v>12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 t="s">
        <v>12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12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12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5" customHeight="1">
      <c r="A21" s="162" t="s">
        <v>229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51" t="s">
        <v>230</v>
      </c>
      <c r="AL21" s="51"/>
      <c r="AM21" s="51"/>
      <c r="AN21" s="51"/>
      <c r="AO21" s="51"/>
      <c r="AP21" s="51"/>
      <c r="AQ21" s="51" t="s">
        <v>231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2">
        <f>стр2!AT7-стр1!BB16</f>
        <v>3024891.84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f>BZ22+BZ23</f>
        <v>1526582.4200000018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>
        <f>BG21-BZ21</f>
        <v>1498309.419999998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ht="15" customHeight="1">
      <c r="A22" s="162" t="s">
        <v>232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51" t="s">
        <v>233</v>
      </c>
      <c r="AL22" s="51"/>
      <c r="AM22" s="51"/>
      <c r="AN22" s="51"/>
      <c r="AO22" s="51"/>
      <c r="AP22" s="51"/>
      <c r="AQ22" s="51" t="s">
        <v>234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2">
        <f>(стр1!BB16)*(-1)</f>
        <v>-19532300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>
        <f>(стр1!BX16+232331.27+4045.91+3045.04+5804.52+91554.33-18760.85)*(-1)</f>
        <v>-5855504.53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10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ht="15" customHeight="1">
      <c r="A23" s="162" t="s">
        <v>235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51" t="s">
        <v>236</v>
      </c>
      <c r="AL23" s="51"/>
      <c r="AM23" s="51"/>
      <c r="AN23" s="51"/>
      <c r="AO23" s="51"/>
      <c r="AP23" s="51"/>
      <c r="AQ23" s="51" t="s">
        <v>237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2">
        <f>стр2!AT7</f>
        <v>22557191.84</v>
      </c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f>стр2!BK7+232331.27+4045.91+3045.04+5804.52+91554.33-18760.85</f>
        <v>7382086.950000002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10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</row>
    <row r="25" spans="1:107" ht="9.75" customHeight="1">
      <c r="A25" s="1" t="s">
        <v>238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J25" s="151" t="s">
        <v>239</v>
      </c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1" t="s">
        <v>240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J26" s="161" t="s">
        <v>241</v>
      </c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242</v>
      </c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J27" s="151" t="s">
        <v>243</v>
      </c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0" t="s">
        <v>244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 t="s">
        <v>240</v>
      </c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42"/>
      <c r="AI28" s="42"/>
      <c r="AJ28" s="161" t="s">
        <v>241</v>
      </c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245</v>
      </c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J29" s="151" t="s">
        <v>246</v>
      </c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1" t="s">
        <v>240</v>
      </c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42"/>
      <c r="AI30" s="42"/>
      <c r="AJ30" s="161" t="s">
        <v>241</v>
      </c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157" t="s">
        <v>247</v>
      </c>
      <c r="B32" s="157"/>
      <c r="C32" s="159" t="s">
        <v>248</v>
      </c>
      <c r="D32" s="159"/>
      <c r="E32" s="159"/>
      <c r="F32" s="1" t="s">
        <v>247</v>
      </c>
      <c r="I32" s="151" t="s">
        <v>273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7">
        <v>202</v>
      </c>
      <c r="Z32" s="157"/>
      <c r="AA32" s="157"/>
      <c r="AB32" s="157"/>
      <c r="AC32" s="157"/>
      <c r="AD32" s="158">
        <v>3</v>
      </c>
      <c r="AE32" s="158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A6:AJ6"/>
    <mergeCell ref="AK6:AP6"/>
    <mergeCell ref="AQ6:BF6"/>
    <mergeCell ref="BG6:BY6"/>
    <mergeCell ref="BZ6:CN6"/>
    <mergeCell ref="CO6:DC6"/>
    <mergeCell ref="A7:AJ7"/>
    <mergeCell ref="AK7:AP7"/>
    <mergeCell ref="AQ7:BF7"/>
    <mergeCell ref="BG7:BY7"/>
    <mergeCell ref="BZ7:CN7"/>
    <mergeCell ref="CO7:DC7"/>
    <mergeCell ref="A8:AJ8"/>
    <mergeCell ref="AK8:AP8"/>
    <mergeCell ref="AQ8:BF8"/>
    <mergeCell ref="BG8:BV8"/>
    <mergeCell ref="BZ8:CL8"/>
    <mergeCell ref="CO8:DB8"/>
    <mergeCell ref="A9:AJ9"/>
    <mergeCell ref="AK9:AP9"/>
    <mergeCell ref="AQ9:BF9"/>
    <mergeCell ref="BG9:BV9"/>
    <mergeCell ref="BZ9:CL9"/>
    <mergeCell ref="CO9:DB9"/>
    <mergeCell ref="A10:AJ10"/>
    <mergeCell ref="AK10:AP10"/>
    <mergeCell ref="AQ10:BF10"/>
    <mergeCell ref="BG10:BV10"/>
    <mergeCell ref="BZ10:CL10"/>
    <mergeCell ref="CO10:DB10"/>
    <mergeCell ref="A11:AJ11"/>
    <mergeCell ref="AK11:AP11"/>
    <mergeCell ref="AQ11:BF11"/>
    <mergeCell ref="BG11:BY11"/>
    <mergeCell ref="BZ11:CN11"/>
    <mergeCell ref="CO11:DC11"/>
    <mergeCell ref="A12:AJ12"/>
    <mergeCell ref="AK12:AP12"/>
    <mergeCell ref="AQ12:BF12"/>
    <mergeCell ref="BG12:BY12"/>
    <mergeCell ref="BZ12:CN12"/>
    <mergeCell ref="CO12:DC12"/>
    <mergeCell ref="A13:AJ13"/>
    <mergeCell ref="AK13:AP13"/>
    <mergeCell ref="AQ13:BF13"/>
    <mergeCell ref="BG13:BY13"/>
    <mergeCell ref="BZ13:CN13"/>
    <mergeCell ref="CO13:DC13"/>
    <mergeCell ref="A14:AJ14"/>
    <mergeCell ref="AK14:AP14"/>
    <mergeCell ref="AQ14:BF14"/>
    <mergeCell ref="BG14:BY14"/>
    <mergeCell ref="BZ14:CN14"/>
    <mergeCell ref="CO14:DC14"/>
    <mergeCell ref="A15:AJ15"/>
    <mergeCell ref="AK15:AP15"/>
    <mergeCell ref="AQ15:BF15"/>
    <mergeCell ref="BG15:BY15"/>
    <mergeCell ref="BZ15:CN15"/>
    <mergeCell ref="CO15:DC15"/>
    <mergeCell ref="A16:AJ16"/>
    <mergeCell ref="AK16:AP16"/>
    <mergeCell ref="AQ16:BF16"/>
    <mergeCell ref="BG16:BY16"/>
    <mergeCell ref="BZ16:CN16"/>
    <mergeCell ref="CO16:DC16"/>
    <mergeCell ref="A17:AJ17"/>
    <mergeCell ref="AK17:AP17"/>
    <mergeCell ref="AQ17:BF17"/>
    <mergeCell ref="BG17:BY17"/>
    <mergeCell ref="BZ17:CN17"/>
    <mergeCell ref="CO17:DC17"/>
    <mergeCell ref="A18:AJ18"/>
    <mergeCell ref="AK18:AP18"/>
    <mergeCell ref="AQ18:BF18"/>
    <mergeCell ref="BG18:BY18"/>
    <mergeCell ref="BZ18:CN18"/>
    <mergeCell ref="CO18:DC18"/>
    <mergeCell ref="A19:AJ19"/>
    <mergeCell ref="AK19:AP19"/>
    <mergeCell ref="AQ19:BF19"/>
    <mergeCell ref="BG19:BY19"/>
    <mergeCell ref="BZ19:CN19"/>
    <mergeCell ref="CO19:DC19"/>
    <mergeCell ref="A20:AJ20"/>
    <mergeCell ref="AK20:AP20"/>
    <mergeCell ref="AQ20:BF20"/>
    <mergeCell ref="BG20:BY20"/>
    <mergeCell ref="BZ20:CN20"/>
    <mergeCell ref="CO20:DC20"/>
    <mergeCell ref="A21:AJ21"/>
    <mergeCell ref="AK21:AP21"/>
    <mergeCell ref="AQ21:BF21"/>
    <mergeCell ref="BG21:BY21"/>
    <mergeCell ref="BZ21:CN21"/>
    <mergeCell ref="CO21:DC21"/>
    <mergeCell ref="CO23:DC23"/>
    <mergeCell ref="A22:AJ22"/>
    <mergeCell ref="AK22:AP22"/>
    <mergeCell ref="AQ22:BF22"/>
    <mergeCell ref="BG22:BY22"/>
    <mergeCell ref="BZ22:CN22"/>
    <mergeCell ref="CO22:DC22"/>
    <mergeCell ref="AJ27:BK27"/>
    <mergeCell ref="A23:AJ23"/>
    <mergeCell ref="AK23:AP23"/>
    <mergeCell ref="AQ23:BF23"/>
    <mergeCell ref="BG23:BY23"/>
    <mergeCell ref="BZ23:CN23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32:B32"/>
    <mergeCell ref="C32:E32"/>
    <mergeCell ref="I32:X32"/>
    <mergeCell ref="Y32:AC32"/>
    <mergeCell ref="AD32:AE32"/>
    <mergeCell ref="A28:Q28"/>
    <mergeCell ref="R28:AG28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2023-08-03T14:11:39Z</cp:lastPrinted>
  <dcterms:modified xsi:type="dcterms:W3CDTF">2023-08-03T14:12:11Z</dcterms:modified>
  <cp:category/>
  <cp:version/>
  <cp:contentType/>
  <cp:contentStatus/>
</cp:coreProperties>
</file>