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'стр1'!$A$1:$DA$78</definedName>
  </definedNames>
  <calcPr fullCalcOnLoad="1"/>
</workbook>
</file>

<file path=xl/sharedStrings.xml><?xml version="1.0" encoding="utf-8"?>
<sst xmlns="http://schemas.openxmlformats.org/spreadsheetml/2006/main" count="505" uniqueCount="270">
  <si>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</si>
  <si>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</si>
  <si>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</si>
  <si>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</si>
  <si>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</si>
  <si>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</si>
  <si>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</si>
  <si>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</si>
  <si>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</si>
  <si>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</si>
  <si>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</si>
  <si>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</si>
  <si>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</si>
  <si>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</si>
  <si>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</si>
  <si>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</si>
  <si>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</si>
  <si>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</si>
  <si>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</si>
  <si>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</si>
  <si>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</si>
  <si>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</si>
  <si>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</si>
  <si>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</si>
  <si>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</si>
  <si>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</si>
  <si>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</si>
  <si>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</si>
  <si>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</si>
  <si>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</si>
  <si>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</si>
  <si>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</si>
  <si>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</si>
  <si>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</si>
  <si>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</si>
  <si>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</si>
  <si>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</si>
  <si>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</si>
  <si>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</si>
  <si>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</si>
  <si>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</si>
  <si>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</si>
  <si>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</si>
  <si>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</si>
  <si>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</si>
  <si>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</si>
  <si>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</si>
  <si>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</si>
  <si>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</si>
  <si>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</si>
  <si>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</si>
  <si>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</si>
  <si>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</si>
  <si>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</si>
  <si>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</si>
  <si>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</si>
  <si>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</si>
  <si>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</si>
  <si>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</si>
  <si>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</si>
  <si>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</si>
  <si>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</si>
  <si>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</si>
  <si>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</si>
  <si>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</si>
  <si>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</si>
  <si>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</si>
  <si>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</si>
  <si>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</si>
  <si>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</si>
  <si>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</si>
  <si>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</si>
  <si>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</si>
  <si>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</si>
  <si>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</si>
  <si>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</si>
  <si>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</si>
  <si>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</si>
  <si>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</si>
  <si>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</si>
  <si>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</si>
  <si>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</si>
  <si>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</si>
  <si>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</si>
  <si>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</si>
  <si>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</si>
  <si>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</si>
  <si>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</si>
  <si>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</si>
  <si>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</si>
  <si>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</si>
  <si>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</si>
  <si>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</si>
  <si>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</si>
  <si>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</si>
  <si>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</si>
  <si>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</si>
  <si>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</si>
  <si>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</si>
  <si>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</si>
  <si>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</si>
  <si>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</si>
  <si>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</si>
  <si>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</si>
  <si>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</si>
  <si>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</si>
  <si>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</si>
  <si>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</si>
  <si>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</si>
  <si>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</si>
  <si>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</si>
  <si>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</si>
  <si>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</si>
  <si>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</si>
  <si>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</si>
  <si>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</si>
  <si>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</si>
  <si>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</si>
  <si>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</si>
  <si>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</si>
  <si>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</si>
  <si>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</si>
  <si>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</si>
  <si>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</si>
  <si>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</si>
  <si>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</si>
  <si>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</si>
  <si>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</si>
  <si>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</si>
  <si>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</si>
  <si>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</si>
  <si>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</si>
  <si>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</si>
  <si>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</si>
  <si>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</si>
  <si>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</si>
  <si>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</si>
  <si>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</si>
  <si>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</si>
  <si>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</si>
  <si>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</si>
  <si>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</si>
  <si>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</si>
  <si>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</si>
  <si>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</si>
  <si>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</si>
  <si>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</si>
  <si>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</si>
  <si>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</si>
  <si>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</si>
  <si>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</si>
  <si>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</si>
  <si>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</si>
  <si>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</si>
  <si>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</si>
  <si>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</si>
  <si>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</si>
  <si>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</si>
  <si>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</si>
  <si>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</si>
  <si>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</si>
  <si>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</si>
  <si>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</si>
  <si>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</si>
  <si>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</si>
  <si>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</si>
  <si>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</si>
  <si>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</si>
  <si>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</si>
  <si>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</si>
  <si>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</si>
  <si>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</si>
  <si>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</si>
  <si>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</si>
  <si>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</si>
  <si>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</si>
  <si>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</si>
  <si>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</si>
  <si>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</si>
  <si>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</si>
  <si>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</si>
  <si>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</si>
  <si>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</si>
  <si>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</si>
  <si>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</si>
  <si>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</si>
  <si>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</si>
  <si>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</si>
  <si>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</si>
  <si>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</si>
  <si>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</si>
  <si>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</si>
  <si>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</si>
  <si>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>951 0503 0210028030 244</t>
  </si>
  <si>
    <t>951 0503 0210028040 853</t>
  </si>
  <si>
    <t>951 0503 0220028260 244</t>
  </si>
  <si>
    <t>951 0503 0220028270 244</t>
  </si>
  <si>
    <t>951 0503 0220028280 244</t>
  </si>
  <si>
    <t>951 0801 0510000590 611</t>
  </si>
  <si>
    <t>951 1101 0610028140 244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</si>
  <si>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</si>
  <si>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</si>
  <si>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>951 1 17 14000 00 0000 150</t>
  </si>
  <si>
    <t>951 1 17 14030 10 0000 150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</si>
  <si>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</si>
  <si>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</si>
  <si>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</si>
  <si>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</si>
  <si>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951 0203 9990051180 121</t>
  </si>
  <si>
    <t>951 0203 99990051180 129</t>
  </si>
  <si>
    <t>951 0104 8910000190 853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</si>
  <si>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</si>
  <si>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951 0113 9990087050 244</t>
  </si>
  <si>
    <t xml:space="preserve">Расходы на выполнение иных расходных обязательств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</si>
  <si>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>ШТРАФЫ, САНКЦИИ, ВОЗМЕЩЕНИЕ УЩЕРБА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</si>
  <si>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</si>
  <si>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 в соотвтствии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</si>
  <si>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951 1 16 07090 10 0000 140</t>
  </si>
  <si>
    <t>951 1 16 07090 00 0000 140</t>
  </si>
  <si>
    <t>951 1 16 00000 00 0000 000</t>
  </si>
  <si>
    <t>Бугаёва М.А.</t>
  </si>
  <si>
    <t xml:space="preserve">Мероприятия в рамках подпрограммы "Защита населения и территории от чрезвычайных ситуаций"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</si>
  <si>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>951 0503 0210028040 247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</si>
  <si>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(Закупка энергетических ресурсов)
</t>
  </si>
  <si>
    <t>951 1001 0110090360 312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</si>
  <si>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(Иные пенсии, социальные доплаты к пенсиям)
</t>
  </si>
  <si>
    <t>182 1 05 03010 01 2100 110</t>
  </si>
  <si>
    <t>Единый сельскохозяйственный налог (сумма платежа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</si>
  <si>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</si>
  <si>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</si>
  <si>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Инициативные платежи</t>
  </si>
  <si>
    <t>951 1 17 15000 00 0000 150</t>
  </si>
  <si>
    <t>Инициативные платежи, зачисляемые в бюджеты сельских поселений</t>
  </si>
  <si>
    <t>951 0104 8910000190 247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</si>
  <si>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(Закупка энергетических ресурсов)
</t>
  </si>
  <si>
    <t xml:space="preserve">182 1 01 02080 01 1000 110 </t>
  </si>
  <si>
    <t>951 1 17 15030 10 0001 150</t>
  </si>
  <si>
    <t xml:space="preserve">182 1 01 02080 01 0000 110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</si>
  <si>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</si>
  <si>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конртолируемой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</si>
  <si>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182 1 01 02030 01 3000 110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</si>
  <si>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суммы денежных взысканий (штрафов) по соответствующему платежу,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</si>
  <si>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</si>
  <si>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</si>
  <si>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951 2 02 15001 10 0000 150</t>
  </si>
  <si>
    <t>951 2 02 15001 00 0000 150</t>
  </si>
  <si>
    <t>951 2 02 15000 00 0000 150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</si>
  <si>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</si>
  <si>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</si>
  <si>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182 1 01 02030 01 2100 110 </t>
  </si>
  <si>
    <t xml:space="preserve">182 1 01 02030 01 1000 110 </t>
  </si>
  <si>
    <t>Кутыгин А.А.</t>
  </si>
  <si>
    <t>Расходы на реализацию инициативных проектов в рамках подпрограммы "Инициативные проекты" 
муниципальной программы "Формирование комфортной городской среды в Богородицком сельском поселении" (Прочая закупка товаров, работ и услуг)</t>
  </si>
  <si>
    <t>951 0801 0510028310 244</t>
  </si>
  <si>
    <t>Расходы на проведение работ по составлению сметного расчета стоимости разработки проектных и изыскательских работ и получению положительного заключения о достоверности определения стоимости проектных и изыскательских работ по объекту "Выборочный капитальный ремонт сельского дома культуры в с.Богородицкое по адресу: Ростовская область, Песчанокопский район, с.Богородицкое, пер.Советский, 65 (Прочая закупка товаров, работ и услуг)</t>
  </si>
  <si>
    <t xml:space="preserve">182 1 01 02010 01 2100 110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</si>
  <si>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(пени по соответствующему платежу)</t>
    </r>
  </si>
  <si>
    <t>ИНЫЕ БЕЗВОЗМЕЗДНЫЕ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</si>
  <si>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</si>
  <si>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</si>
  <si>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</si>
  <si>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</si>
  <si>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</si>
  <si>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0503 08200S4640 244</t>
  </si>
  <si>
    <t>951 0801 0510000590 612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</si>
  <si>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иные цели)
</t>
  </si>
  <si>
    <t>на 01 июля</t>
  </si>
  <si>
    <t>01.07.2022</t>
  </si>
  <si>
    <t>05</t>
  </si>
  <si>
    <t>июля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</si>
</sst>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left"/>
    </xf>
    <xf numFmtId="49" fontId="1" fillId="35" borderId="14" xfId="0" applyNumberFormat="1" applyFont="1" applyFill="1" applyBorder="1" applyAlignment="1">
      <alignment horizontal="left"/>
    </xf>
    <xf numFmtId="49" fontId="1" fillId="35" borderId="15" xfId="0" applyNumberFormat="1" applyFont="1" applyFill="1" applyBorder="1" applyAlignment="1">
      <alignment horizontal="left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49" fontId="1" fillId="36" borderId="18" xfId="0" applyNumberFormat="1" applyFont="1" applyFill="1" applyBorder="1" applyAlignment="1">
      <alignment horizontal="left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1" fillId="36" borderId="18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" fontId="1" fillId="37" borderId="1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36" borderId="16" xfId="0" applyFont="1" applyFill="1" applyBorder="1" applyAlignment="1">
      <alignment/>
    </xf>
    <xf numFmtId="0" fontId="1" fillId="36" borderId="25" xfId="0" applyFont="1" applyFill="1" applyBorder="1" applyAlignment="1">
      <alignment/>
    </xf>
    <xf numFmtId="49" fontId="1" fillId="36" borderId="26" xfId="0" applyNumberFormat="1" applyFont="1" applyFill="1" applyBorder="1" applyAlignment="1">
      <alignment horizontal="center"/>
    </xf>
    <xf numFmtId="49" fontId="1" fillId="36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36" borderId="27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36" borderId="32" xfId="0" applyNumberFormat="1" applyFont="1" applyFill="1" applyBorder="1" applyAlignment="1">
      <alignment horizontal="center"/>
    </xf>
    <xf numFmtId="49" fontId="1" fillId="36" borderId="33" xfId="0" applyNumberFormat="1" applyFont="1" applyFill="1" applyBorder="1" applyAlignment="1">
      <alignment horizontal="center"/>
    </xf>
    <xf numFmtId="49" fontId="1" fillId="36" borderId="34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35" borderId="20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5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5" fillId="35" borderId="17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9" xfId="0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0" fillId="35" borderId="14" xfId="0" applyNumberFormat="1" applyFill="1" applyBorder="1" applyAlignment="1">
      <alignment horizontal="center"/>
    </xf>
    <xf numFmtId="4" fontId="0" fillId="35" borderId="15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9" fontId="1" fillId="35" borderId="28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1" fillId="35" borderId="17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1" xfId="0" applyFont="1" applyFill="1" applyBorder="1" applyAlignment="1">
      <alignment wrapText="1"/>
    </xf>
    <xf numFmtId="0" fontId="0" fillId="35" borderId="19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37" borderId="17" xfId="0" applyNumberFormat="1" applyFont="1" applyFill="1" applyBorder="1" applyAlignment="1">
      <alignment horizontal="center"/>
    </xf>
    <xf numFmtId="49" fontId="5" fillId="37" borderId="14" xfId="0" applyNumberFormat="1" applyFont="1" applyFill="1" applyBorder="1" applyAlignment="1">
      <alignment horizontal="center"/>
    </xf>
    <xf numFmtId="49" fontId="5" fillId="37" borderId="15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5" fillId="38" borderId="27" xfId="0" applyNumberFormat="1" applyFont="1" applyFill="1" applyBorder="1" applyAlignment="1">
      <alignment horizontal="center"/>
    </xf>
    <xf numFmtId="49" fontId="5" fillId="38" borderId="27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4" fontId="0" fillId="0" borderId="14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center"/>
    </xf>
    <xf numFmtId="4" fontId="6" fillId="35" borderId="14" xfId="0" applyNumberFormat="1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25" xfId="0" applyFont="1" applyFill="1" applyBorder="1" applyAlignment="1">
      <alignment/>
    </xf>
    <xf numFmtId="49" fontId="5" fillId="38" borderId="26" xfId="0" applyNumberFormat="1" applyFont="1" applyFill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85"/>
  <sheetViews>
    <sheetView view="pageBreakPreview" zoomScaleSheetLayoutView="100" zoomScalePageLayoutView="0" workbookViewId="0" topLeftCell="A2">
      <selection activeCell="BX78" sqref="BX78:CM78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</row>
    <row r="2" spans="1:102" ht="13.5" customHeight="1">
      <c r="A2" s="119" t="s">
        <v>27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59" t="s">
        <v>0</v>
      </c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1"/>
    </row>
    <row r="4" spans="77:107" ht="13.5" customHeight="1">
      <c r="BY4" s="116" t="s">
        <v>102</v>
      </c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N4" s="163" t="s">
        <v>103</v>
      </c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5"/>
    </row>
    <row r="5" spans="34:107" ht="13.5" customHeight="1">
      <c r="AH5" s="2">
        <v>28</v>
      </c>
      <c r="AJ5" s="127" t="s">
        <v>266</v>
      </c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14">
        <v>202</v>
      </c>
      <c r="BB5" s="114"/>
      <c r="BC5" s="114"/>
      <c r="BD5" s="114"/>
      <c r="BE5" s="114"/>
      <c r="BF5" s="162">
        <v>2</v>
      </c>
      <c r="BG5" s="162"/>
      <c r="BI5" s="1" t="s">
        <v>2</v>
      </c>
      <c r="CL5" s="2" t="s">
        <v>1</v>
      </c>
      <c r="CN5" s="63" t="s">
        <v>267</v>
      </c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112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4" t="s">
        <v>9</v>
      </c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N6" s="110" t="s">
        <v>66</v>
      </c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</row>
    <row r="7" spans="1:107" ht="13.5" customHeight="1">
      <c r="A7" s="1" t="s">
        <v>65</v>
      </c>
      <c r="S7" s="127" t="s">
        <v>31</v>
      </c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CA7" s="114" t="s">
        <v>93</v>
      </c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N7" s="110" t="s">
        <v>94</v>
      </c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</row>
    <row r="8" spans="1:107" ht="13.5" customHeight="1">
      <c r="A8" s="116" t="s">
        <v>95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13" t="s">
        <v>146</v>
      </c>
      <c r="CE8" s="113"/>
      <c r="CF8" s="113"/>
      <c r="CG8" s="113"/>
      <c r="CH8" s="113"/>
      <c r="CI8" s="113"/>
      <c r="CJ8" s="113"/>
      <c r="CK8" s="113"/>
      <c r="CL8" s="113"/>
      <c r="CN8" s="63" t="s">
        <v>147</v>
      </c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112"/>
    </row>
    <row r="9" spans="1:107" ht="13.5" customHeight="1">
      <c r="A9" s="1" t="s">
        <v>148</v>
      </c>
      <c r="CN9" s="63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112"/>
    </row>
    <row r="10" spans="1:107" ht="13.5" customHeight="1" thickBot="1">
      <c r="A10" s="1" t="s">
        <v>3</v>
      </c>
      <c r="CL10" s="2"/>
      <c r="CN10" s="140">
        <v>383</v>
      </c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2"/>
    </row>
    <row r="12" spans="1:107" ht="12.75">
      <c r="A12" s="119" t="s">
        <v>15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</row>
    <row r="13" ht="9" customHeight="1"/>
    <row r="14" spans="1:107" ht="39.75" customHeight="1">
      <c r="A14" s="125" t="s">
        <v>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6"/>
      <c r="AF14" s="122" t="s">
        <v>14</v>
      </c>
      <c r="AG14" s="123"/>
      <c r="AH14" s="123"/>
      <c r="AI14" s="123"/>
      <c r="AJ14" s="123"/>
      <c r="AK14" s="124"/>
      <c r="AL14" s="122" t="s">
        <v>68</v>
      </c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4"/>
      <c r="BB14" s="122" t="s">
        <v>47</v>
      </c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4"/>
      <c r="BX14" s="122" t="s">
        <v>10</v>
      </c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4"/>
      <c r="CN14" s="122" t="s">
        <v>11</v>
      </c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</row>
    <row r="15" spans="1:107" ht="10.5" thickBot="1">
      <c r="A15" s="120">
        <v>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1"/>
      <c r="AF15" s="132">
        <v>2</v>
      </c>
      <c r="AG15" s="133"/>
      <c r="AH15" s="133"/>
      <c r="AI15" s="133"/>
      <c r="AJ15" s="133"/>
      <c r="AK15" s="134"/>
      <c r="AL15" s="132">
        <v>3</v>
      </c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4"/>
      <c r="BB15" s="132">
        <v>4</v>
      </c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4"/>
      <c r="BX15" s="132">
        <v>5</v>
      </c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4"/>
      <c r="CN15" s="132">
        <v>6</v>
      </c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</row>
    <row r="16" spans="1:107" s="23" customFormat="1" ht="15" customHeight="1">
      <c r="A16" s="41"/>
      <c r="B16" s="135" t="s">
        <v>12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6"/>
      <c r="AF16" s="137" t="s">
        <v>26</v>
      </c>
      <c r="AG16" s="138"/>
      <c r="AH16" s="138"/>
      <c r="AI16" s="138"/>
      <c r="AJ16" s="138"/>
      <c r="AK16" s="138"/>
      <c r="AL16" s="147" t="s">
        <v>51</v>
      </c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9"/>
      <c r="BB16" s="143">
        <f>SUM(BB18+BB65)</f>
        <v>17276100</v>
      </c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>
        <f>BX18+BX65</f>
        <v>8946509.7</v>
      </c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>
        <f>BB16-BX16</f>
        <v>8329590.300000001</v>
      </c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</row>
    <row r="17" spans="1:107" ht="14.25" customHeight="1">
      <c r="A17" s="42"/>
      <c r="B17" s="130" t="s">
        <v>13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1"/>
      <c r="AF17" s="63" t="s">
        <v>77</v>
      </c>
      <c r="AG17" s="64"/>
      <c r="AH17" s="64"/>
      <c r="AI17" s="64"/>
      <c r="AJ17" s="64"/>
      <c r="AK17" s="65"/>
      <c r="AL17" s="146" t="s">
        <v>77</v>
      </c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5"/>
      <c r="BB17" s="150" t="s">
        <v>77</v>
      </c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2"/>
      <c r="BX17" s="99" t="s">
        <v>77</v>
      </c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1"/>
      <c r="CN17" s="99" t="s">
        <v>77</v>
      </c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1"/>
    </row>
    <row r="18" spans="1:107" s="17" customFormat="1" ht="27" customHeight="1">
      <c r="A18" s="42"/>
      <c r="B18" s="61" t="s">
        <v>78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2"/>
      <c r="AF18" s="56" t="s">
        <v>100</v>
      </c>
      <c r="AG18" s="57"/>
      <c r="AH18" s="57"/>
      <c r="AI18" s="57"/>
      <c r="AJ18" s="57"/>
      <c r="AK18" s="58"/>
      <c r="AL18" s="73" t="s">
        <v>40</v>
      </c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5"/>
      <c r="BB18" s="102">
        <f>BB19+BB30+BB35+BB49+BB53+BB60+BB57</f>
        <v>6819900</v>
      </c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4"/>
      <c r="BX18" s="102">
        <f>BX19+BX31+BX35+BX49+BX53+BX60</f>
        <v>3904641.9800000004</v>
      </c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4"/>
      <c r="CN18" s="115">
        <f>BB18-BX18</f>
        <v>2915258.0199999996</v>
      </c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</row>
    <row r="19" spans="1:107" s="18" customFormat="1" ht="14.25" customHeight="1">
      <c r="A19" s="42"/>
      <c r="B19" s="76" t="s">
        <v>85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7"/>
      <c r="AF19" s="84" t="s">
        <v>26</v>
      </c>
      <c r="AG19" s="85"/>
      <c r="AH19" s="85"/>
      <c r="AI19" s="85"/>
      <c r="AJ19" s="85"/>
      <c r="AK19" s="86"/>
      <c r="AL19" s="78" t="s">
        <v>34</v>
      </c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80"/>
      <c r="BB19" s="96">
        <f>BB20</f>
        <v>884500</v>
      </c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8"/>
      <c r="BX19" s="96">
        <f>SUM(BX20)</f>
        <v>290510.69999999995</v>
      </c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8"/>
      <c r="CN19" s="90">
        <f>BB19-BX19</f>
        <v>593989.3</v>
      </c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2"/>
    </row>
    <row r="20" spans="1:107" s="19" customFormat="1" ht="12" customHeight="1">
      <c r="A20" s="42"/>
      <c r="B20" s="61" t="s">
        <v>72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2"/>
      <c r="AF20" s="56" t="s">
        <v>26</v>
      </c>
      <c r="AG20" s="57"/>
      <c r="AH20" s="57"/>
      <c r="AI20" s="57"/>
      <c r="AJ20" s="57"/>
      <c r="AK20" s="58"/>
      <c r="AL20" s="73" t="s">
        <v>86</v>
      </c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5"/>
      <c r="BB20" s="72">
        <f>BB21</f>
        <v>884500</v>
      </c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>
        <f>BX21+BX24+BX28</f>
        <v>290510.69999999995</v>
      </c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115">
        <f>BB20-BX20</f>
        <v>593989.3</v>
      </c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</row>
    <row r="21" spans="1:107" s="19" customFormat="1" ht="101.25" customHeight="1">
      <c r="A21" s="42"/>
      <c r="B21" s="61" t="s">
        <v>121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2"/>
      <c r="AF21" s="56" t="s">
        <v>26</v>
      </c>
      <c r="AG21" s="57"/>
      <c r="AH21" s="57"/>
      <c r="AI21" s="57"/>
      <c r="AJ21" s="57"/>
      <c r="AK21" s="58"/>
      <c r="AL21" s="51" t="s">
        <v>106</v>
      </c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3"/>
      <c r="BB21" s="72">
        <v>884500</v>
      </c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>
        <f>BX23+BX22</f>
        <v>258426.5</v>
      </c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115">
        <f>BB21-BX21</f>
        <v>626073.5</v>
      </c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</row>
    <row r="22" spans="2:107" ht="137.25" customHeight="1">
      <c r="B22" s="59" t="s">
        <v>137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  <c r="AF22" s="63" t="s">
        <v>26</v>
      </c>
      <c r="AG22" s="64"/>
      <c r="AH22" s="64"/>
      <c r="AI22" s="64"/>
      <c r="AJ22" s="64"/>
      <c r="AK22" s="65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67" t="s">
        <v>77</v>
      </c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>
        <v>258422.7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118">
        <v>-258422.7</v>
      </c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</row>
    <row r="23" spans="2:107" ht="137.25" customHeight="1">
      <c r="B23" s="59" t="s">
        <v>256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60"/>
      <c r="AF23" s="63" t="s">
        <v>26</v>
      </c>
      <c r="AG23" s="64"/>
      <c r="AH23" s="64"/>
      <c r="AI23" s="64"/>
      <c r="AJ23" s="64"/>
      <c r="AK23" s="65"/>
      <c r="AL23" s="30" t="s">
        <v>255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  <c r="BB23" s="67" t="s">
        <v>77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>
        <v>3.8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118">
        <v>-3.8</v>
      </c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</row>
    <row r="24" spans="2:107" ht="68.25" customHeight="1">
      <c r="B24" s="61" t="s">
        <v>228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2"/>
      <c r="AF24" s="56" t="s">
        <v>26</v>
      </c>
      <c r="AG24" s="57"/>
      <c r="AH24" s="57"/>
      <c r="AI24" s="57"/>
      <c r="AJ24" s="57"/>
      <c r="AK24" s="58"/>
      <c r="AL24" s="51" t="s">
        <v>229</v>
      </c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3"/>
      <c r="BB24" s="72" t="s">
        <v>77</v>
      </c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>
        <f>BX25+BX26+BX27</f>
        <v>10306.66</v>
      </c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115">
        <v>-10306.66</v>
      </c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</row>
    <row r="25" spans="2:107" ht="101.25" customHeight="1">
      <c r="B25" s="54" t="s">
        <v>247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  <c r="AF25" s="63" t="s">
        <v>26</v>
      </c>
      <c r="AG25" s="64"/>
      <c r="AH25" s="64"/>
      <c r="AI25" s="64"/>
      <c r="AJ25" s="64"/>
      <c r="AK25" s="65"/>
      <c r="AL25" s="30" t="s">
        <v>250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2"/>
      <c r="BB25" s="67" t="s">
        <v>77</v>
      </c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>
        <v>10296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118">
        <v>-10296</v>
      </c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</row>
    <row r="26" spans="2:107" ht="101.25" customHeight="1">
      <c r="B26" s="54" t="s">
        <v>248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F26" s="63" t="s">
        <v>26</v>
      </c>
      <c r="AG26" s="64"/>
      <c r="AH26" s="64"/>
      <c r="AI26" s="64"/>
      <c r="AJ26" s="64"/>
      <c r="AK26" s="65"/>
      <c r="AL26" s="30" t="s">
        <v>249</v>
      </c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  <c r="BB26" s="67" t="s">
        <v>77</v>
      </c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>
        <v>0.34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118">
        <v>-0.34</v>
      </c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</row>
    <row r="27" spans="2:107" ht="101.25" customHeight="1">
      <c r="B27" s="54" t="s">
        <v>241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5"/>
      <c r="AF27" s="63" t="s">
        <v>26</v>
      </c>
      <c r="AG27" s="64"/>
      <c r="AH27" s="64"/>
      <c r="AI27" s="64"/>
      <c r="AJ27" s="64"/>
      <c r="AK27" s="65"/>
      <c r="AL27" s="30" t="s">
        <v>240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2"/>
      <c r="BB27" s="67" t="s">
        <v>77</v>
      </c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>
        <v>10.32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118">
        <v>-10.32</v>
      </c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</row>
    <row r="28" spans="2:107" ht="150.75" customHeight="1">
      <c r="B28" s="61" t="s">
        <v>238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6" t="s">
        <v>26</v>
      </c>
      <c r="AG28" s="57"/>
      <c r="AH28" s="57"/>
      <c r="AI28" s="57"/>
      <c r="AJ28" s="57"/>
      <c r="AK28" s="58"/>
      <c r="AL28" s="51" t="s">
        <v>237</v>
      </c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3"/>
      <c r="BB28" s="72" t="s">
        <v>77</v>
      </c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>
        <f>BX29</f>
        <v>21777.54</v>
      </c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115">
        <f>CN29</f>
        <v>-21777.54</v>
      </c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</row>
    <row r="29" spans="2:107" ht="178.5" customHeight="1">
      <c r="B29" s="54" t="s">
        <v>239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5"/>
      <c r="AF29" s="166" t="s">
        <v>26</v>
      </c>
      <c r="AG29" s="167"/>
      <c r="AH29" s="167"/>
      <c r="AI29" s="167"/>
      <c r="AJ29" s="167"/>
      <c r="AK29" s="168"/>
      <c r="AL29" s="48" t="s">
        <v>235</v>
      </c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50"/>
      <c r="BB29" s="68" t="s">
        <v>77</v>
      </c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>
        <v>21777.54</v>
      </c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118">
        <v>-21777.54</v>
      </c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</row>
    <row r="30" spans="1:107" s="18" customFormat="1" ht="26.25" customHeight="1">
      <c r="A30" s="43"/>
      <c r="B30" s="61" t="s">
        <v>79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  <c r="AF30" s="56" t="s">
        <v>26</v>
      </c>
      <c r="AG30" s="57"/>
      <c r="AH30" s="57"/>
      <c r="AI30" s="57"/>
      <c r="AJ30" s="57"/>
      <c r="AK30" s="58"/>
      <c r="AL30" s="73" t="s">
        <v>35</v>
      </c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5"/>
      <c r="BB30" s="72">
        <f>BB31</f>
        <v>980000</v>
      </c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>
        <f>BX31</f>
        <v>2819074.24</v>
      </c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115">
        <f>BB30-BX30</f>
        <v>-1839074.2400000002</v>
      </c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</row>
    <row r="31" spans="1:107" s="19" customFormat="1" ht="25.5" customHeight="1">
      <c r="A31" s="43"/>
      <c r="B31" s="76" t="s">
        <v>73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7"/>
      <c r="AF31" s="84" t="s">
        <v>26</v>
      </c>
      <c r="AG31" s="85"/>
      <c r="AH31" s="85"/>
      <c r="AI31" s="85"/>
      <c r="AJ31" s="85"/>
      <c r="AK31" s="86"/>
      <c r="AL31" s="78" t="s">
        <v>108</v>
      </c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0"/>
      <c r="BB31" s="66">
        <f>BB32</f>
        <v>980000</v>
      </c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>
        <f>BX32</f>
        <v>2819074.24</v>
      </c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105">
        <f>BB31-BX31</f>
        <v>-1839074.2400000002</v>
      </c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</row>
    <row r="32" spans="1:107" s="19" customFormat="1" ht="25.5" customHeight="1">
      <c r="A32" s="43"/>
      <c r="B32" s="76" t="s">
        <v>73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7"/>
      <c r="AF32" s="84" t="s">
        <v>26</v>
      </c>
      <c r="AG32" s="85"/>
      <c r="AH32" s="85"/>
      <c r="AI32" s="85"/>
      <c r="AJ32" s="85"/>
      <c r="AK32" s="86"/>
      <c r="AL32" s="78" t="s">
        <v>91</v>
      </c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80"/>
      <c r="BB32" s="66">
        <v>980000</v>
      </c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>
        <f>BX34+BX33</f>
        <v>2819074.24</v>
      </c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105">
        <f>BB32-BX32</f>
        <v>-1839074.2400000002</v>
      </c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</row>
    <row r="33" spans="1:108" ht="73.5" customHeight="1">
      <c r="A33" s="13"/>
      <c r="B33" s="59" t="s">
        <v>138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60"/>
      <c r="AF33" s="63" t="s">
        <v>26</v>
      </c>
      <c r="AG33" s="64"/>
      <c r="AH33" s="64"/>
      <c r="AI33" s="64"/>
      <c r="AJ33" s="64"/>
      <c r="AK33" s="65"/>
      <c r="AL33" s="81" t="s">
        <v>109</v>
      </c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3"/>
      <c r="BB33" s="68" t="s">
        <v>77</v>
      </c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7">
        <v>2817480</v>
      </c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128">
        <v>-2817480</v>
      </c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">
        <v>0</v>
      </c>
    </row>
    <row r="34" spans="1:108" ht="42" customHeight="1">
      <c r="A34" s="13"/>
      <c r="B34" s="59" t="s">
        <v>227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60"/>
      <c r="AF34" s="63" t="s">
        <v>26</v>
      </c>
      <c r="AG34" s="64"/>
      <c r="AH34" s="64"/>
      <c r="AI34" s="64"/>
      <c r="AJ34" s="64"/>
      <c r="AK34" s="65"/>
      <c r="AL34" s="81" t="s">
        <v>226</v>
      </c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3"/>
      <c r="BB34" s="68" t="s">
        <v>77</v>
      </c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7">
        <v>1594.24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128">
        <v>-1594.24</v>
      </c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">
        <v>0</v>
      </c>
    </row>
    <row r="35" spans="1:107" s="18" customFormat="1" ht="15" customHeight="1">
      <c r="A35" s="43"/>
      <c r="B35" s="61" t="s">
        <v>80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56" t="s">
        <v>26</v>
      </c>
      <c r="AG35" s="57"/>
      <c r="AH35" s="57"/>
      <c r="AI35" s="57"/>
      <c r="AJ35" s="57"/>
      <c r="AK35" s="58"/>
      <c r="AL35" s="73" t="s">
        <v>36</v>
      </c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5"/>
      <c r="BB35" s="72">
        <f>SUM(BB36+BB40)</f>
        <v>4511200</v>
      </c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>
        <f>BX36+BX40</f>
        <v>591613.1900000001</v>
      </c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115">
        <f>BB35-BX35</f>
        <v>3919586.81</v>
      </c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</row>
    <row r="36" spans="1:107" s="19" customFormat="1" ht="22.5" customHeight="1">
      <c r="A36" s="43"/>
      <c r="B36" s="61" t="s">
        <v>74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56" t="s">
        <v>26</v>
      </c>
      <c r="AG36" s="57"/>
      <c r="AH36" s="57"/>
      <c r="AI36" s="57"/>
      <c r="AJ36" s="57"/>
      <c r="AK36" s="58"/>
      <c r="AL36" s="73" t="s">
        <v>37</v>
      </c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5"/>
      <c r="BB36" s="72">
        <f>SUM(BB37)</f>
        <v>150500</v>
      </c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>
        <f>SUM(BX37)</f>
        <v>4139.74</v>
      </c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115">
        <f>BB36-BX36</f>
        <v>146360.26</v>
      </c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</row>
    <row r="37" spans="1:107" s="19" customFormat="1" ht="63.75" customHeight="1">
      <c r="A37" s="43"/>
      <c r="B37" s="76" t="s">
        <v>126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7"/>
      <c r="AF37" s="84" t="s">
        <v>26</v>
      </c>
      <c r="AG37" s="85"/>
      <c r="AH37" s="85"/>
      <c r="AI37" s="85"/>
      <c r="AJ37" s="85"/>
      <c r="AK37" s="86"/>
      <c r="AL37" s="78" t="s">
        <v>38</v>
      </c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80"/>
      <c r="BB37" s="66">
        <v>150500</v>
      </c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>
        <f>BX38+BX39</f>
        <v>4139.74</v>
      </c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105">
        <f>BB37-BX37</f>
        <v>146360.26</v>
      </c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</row>
    <row r="38" spans="1:107" ht="99.75" customHeight="1">
      <c r="A38" s="13"/>
      <c r="B38" s="59" t="s">
        <v>139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0"/>
      <c r="AF38" s="63" t="s">
        <v>26</v>
      </c>
      <c r="AG38" s="64"/>
      <c r="AH38" s="64"/>
      <c r="AI38" s="64"/>
      <c r="AJ38" s="64"/>
      <c r="AK38" s="65"/>
      <c r="AL38" s="69" t="s">
        <v>33</v>
      </c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1"/>
      <c r="BB38" s="67" t="s">
        <v>77</v>
      </c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>
        <v>3955.35</v>
      </c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128">
        <v>-3955.35</v>
      </c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</row>
    <row r="39" spans="1:107" ht="75.75" customHeight="1">
      <c r="A39" s="13"/>
      <c r="B39" s="59" t="s">
        <v>140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  <c r="AF39" s="63" t="s">
        <v>26</v>
      </c>
      <c r="AG39" s="64"/>
      <c r="AH39" s="64"/>
      <c r="AI39" s="64"/>
      <c r="AJ39" s="64"/>
      <c r="AK39" s="65"/>
      <c r="AL39" s="81" t="s">
        <v>122</v>
      </c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3"/>
      <c r="BB39" s="67" t="s">
        <v>77</v>
      </c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>
        <v>184.39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128">
        <v>-184.39</v>
      </c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</row>
    <row r="40" spans="1:107" s="19" customFormat="1" ht="12" customHeight="1">
      <c r="A40" s="43"/>
      <c r="B40" s="61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2"/>
      <c r="AF40" s="56" t="s">
        <v>26</v>
      </c>
      <c r="AG40" s="57"/>
      <c r="AH40" s="57"/>
      <c r="AI40" s="57"/>
      <c r="AJ40" s="57"/>
      <c r="AK40" s="58"/>
      <c r="AL40" s="73" t="s">
        <v>39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5"/>
      <c r="BB40" s="72">
        <f>BB41+BB45</f>
        <v>4360700</v>
      </c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>
        <f>BX45+BX41</f>
        <v>587473.4500000001</v>
      </c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115">
        <f>BB40-BX40</f>
        <v>3773226.55</v>
      </c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</row>
    <row r="41" spans="1:107" s="19" customFormat="1" ht="19.5" customHeight="1">
      <c r="A41" s="43"/>
      <c r="B41" s="76" t="s">
        <v>127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7"/>
      <c r="AF41" s="84" t="s">
        <v>26</v>
      </c>
      <c r="AG41" s="85"/>
      <c r="AH41" s="85"/>
      <c r="AI41" s="85"/>
      <c r="AJ41" s="85"/>
      <c r="AK41" s="86"/>
      <c r="AL41" s="78" t="s">
        <v>149</v>
      </c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80"/>
      <c r="BB41" s="66">
        <f>BB42</f>
        <v>1535100</v>
      </c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>
        <f>BX42</f>
        <v>527406.54</v>
      </c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105">
        <f>BB41-BX41</f>
        <v>1007693.46</v>
      </c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</row>
    <row r="42" spans="1:107" ht="57" customHeight="1">
      <c r="A42" s="13"/>
      <c r="B42" s="59" t="s">
        <v>145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60"/>
      <c r="AF42" s="63" t="s">
        <v>26</v>
      </c>
      <c r="AG42" s="64"/>
      <c r="AH42" s="64"/>
      <c r="AI42" s="64"/>
      <c r="AJ42" s="64"/>
      <c r="AK42" s="65"/>
      <c r="AL42" s="81" t="s">
        <v>144</v>
      </c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3"/>
      <c r="BB42" s="67">
        <v>1535100</v>
      </c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>
        <f>BX43+BX44</f>
        <v>527406.54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128">
        <f>BB42-BX42</f>
        <v>1007693.46</v>
      </c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</row>
    <row r="43" spans="1:107" ht="90.75" customHeight="1">
      <c r="A43" s="13"/>
      <c r="B43" s="59" t="s">
        <v>141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60"/>
      <c r="AF43" s="63" t="s">
        <v>26</v>
      </c>
      <c r="AG43" s="64"/>
      <c r="AH43" s="64"/>
      <c r="AI43" s="64"/>
      <c r="AJ43" s="64"/>
      <c r="AK43" s="65"/>
      <c r="AL43" s="81" t="s">
        <v>123</v>
      </c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3"/>
      <c r="BB43" s="67" t="s">
        <v>77</v>
      </c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>
        <v>527115.41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128">
        <v>-527115.41</v>
      </c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</row>
    <row r="44" spans="1:107" ht="80.25" customHeight="1">
      <c r="A44" s="13"/>
      <c r="B44" s="59" t="s">
        <v>243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60"/>
      <c r="AF44" s="63" t="s">
        <v>26</v>
      </c>
      <c r="AG44" s="64"/>
      <c r="AH44" s="64"/>
      <c r="AI44" s="64"/>
      <c r="AJ44" s="64"/>
      <c r="AK44" s="65"/>
      <c r="AL44" s="81" t="s">
        <v>242</v>
      </c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3"/>
      <c r="BB44" s="67" t="s">
        <v>77</v>
      </c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>
        <v>291.13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128">
        <v>-291.13</v>
      </c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</row>
    <row r="45" spans="1:107" s="19" customFormat="1" ht="24" customHeight="1">
      <c r="A45" s="43"/>
      <c r="B45" s="61" t="s">
        <v>128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2"/>
      <c r="AF45" s="56" t="s">
        <v>26</v>
      </c>
      <c r="AG45" s="57"/>
      <c r="AH45" s="57"/>
      <c r="AI45" s="57"/>
      <c r="AJ45" s="57"/>
      <c r="AK45" s="58"/>
      <c r="AL45" s="73" t="s">
        <v>129</v>
      </c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5"/>
      <c r="BB45" s="72">
        <f>BB46</f>
        <v>2825600</v>
      </c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>
        <f>SUM(BX46)</f>
        <v>60066.91</v>
      </c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115">
        <f>BB45-BX45</f>
        <v>2765533.09</v>
      </c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</row>
    <row r="46" spans="1:107" s="19" customFormat="1" ht="50.25" customHeight="1">
      <c r="A46" s="43"/>
      <c r="B46" s="76" t="s">
        <v>130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7"/>
      <c r="AF46" s="84" t="s">
        <v>26</v>
      </c>
      <c r="AG46" s="85"/>
      <c r="AH46" s="85"/>
      <c r="AI46" s="85"/>
      <c r="AJ46" s="85"/>
      <c r="AK46" s="86"/>
      <c r="AL46" s="78" t="s">
        <v>136</v>
      </c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80"/>
      <c r="BB46" s="66">
        <v>2825600</v>
      </c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>
        <f>BX47+BX48</f>
        <v>60066.91</v>
      </c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105">
        <f>BB46-BX46</f>
        <v>2765533.09</v>
      </c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</row>
    <row r="47" spans="1:107" ht="80.25" customHeight="1">
      <c r="A47" s="13"/>
      <c r="B47" s="54" t="s">
        <v>142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5"/>
      <c r="AF47" s="63" t="s">
        <v>26</v>
      </c>
      <c r="AG47" s="64"/>
      <c r="AH47" s="64"/>
      <c r="AI47" s="64"/>
      <c r="AJ47" s="64"/>
      <c r="AK47" s="65"/>
      <c r="AL47" s="81" t="s">
        <v>124</v>
      </c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3"/>
      <c r="BB47" s="67" t="s">
        <v>77</v>
      </c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>
        <v>59111.69</v>
      </c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128">
        <v>-59111.69</v>
      </c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</row>
    <row r="48" spans="1:107" ht="63" customHeight="1">
      <c r="A48" s="13"/>
      <c r="B48" s="54" t="s">
        <v>143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5"/>
      <c r="AF48" s="63" t="s">
        <v>26</v>
      </c>
      <c r="AG48" s="64"/>
      <c r="AH48" s="64"/>
      <c r="AI48" s="64"/>
      <c r="AJ48" s="64"/>
      <c r="AK48" s="65"/>
      <c r="AL48" s="81" t="s">
        <v>125</v>
      </c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3"/>
      <c r="BB48" s="67" t="s">
        <v>77</v>
      </c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>
        <v>955.22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128">
        <v>-955.22</v>
      </c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</row>
    <row r="49" spans="1:107" s="19" customFormat="1" ht="13.5" customHeight="1">
      <c r="A49" s="43"/>
      <c r="B49" s="61" t="s">
        <v>81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2"/>
      <c r="AF49" s="56" t="s">
        <v>26</v>
      </c>
      <c r="AG49" s="57"/>
      <c r="AH49" s="57"/>
      <c r="AI49" s="57"/>
      <c r="AJ49" s="57"/>
      <c r="AK49" s="58"/>
      <c r="AL49" s="73" t="s">
        <v>87</v>
      </c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5"/>
      <c r="BB49" s="72">
        <f>SUM(BB50)</f>
        <v>38500</v>
      </c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>
        <f>BX50</f>
        <v>5300</v>
      </c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115">
        <f>BB49-BX49</f>
        <v>33200</v>
      </c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</row>
    <row r="50" spans="1:107" ht="65.25" customHeight="1">
      <c r="A50" s="13"/>
      <c r="B50" s="61" t="s">
        <v>75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2"/>
      <c r="AF50" s="56" t="s">
        <v>26</v>
      </c>
      <c r="AG50" s="57"/>
      <c r="AH50" s="57"/>
      <c r="AI50" s="57"/>
      <c r="AJ50" s="57"/>
      <c r="AK50" s="58"/>
      <c r="AL50" s="73" t="s">
        <v>43</v>
      </c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5"/>
      <c r="BB50" s="72">
        <f>SUM(BB51)</f>
        <v>38500</v>
      </c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>
        <f>BX51</f>
        <v>5300</v>
      </c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115">
        <f>BB50-BX50</f>
        <v>33200</v>
      </c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</row>
    <row r="51" spans="1:107" ht="114.75" customHeight="1">
      <c r="A51" s="13"/>
      <c r="B51" s="76" t="s">
        <v>76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7"/>
      <c r="AF51" s="84" t="s">
        <v>26</v>
      </c>
      <c r="AG51" s="85"/>
      <c r="AH51" s="85"/>
      <c r="AI51" s="85"/>
      <c r="AJ51" s="85"/>
      <c r="AK51" s="86"/>
      <c r="AL51" s="78" t="s">
        <v>59</v>
      </c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80"/>
      <c r="BB51" s="66">
        <v>38500</v>
      </c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>
        <f>BX52</f>
        <v>5300</v>
      </c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105">
        <f>BB51-BX51</f>
        <v>33200</v>
      </c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</row>
    <row r="52" spans="1:107" ht="102.75" customHeight="1">
      <c r="A52" s="13"/>
      <c r="B52" s="54" t="s">
        <v>76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5"/>
      <c r="AF52" s="63" t="s">
        <v>26</v>
      </c>
      <c r="AG52" s="64"/>
      <c r="AH52" s="64"/>
      <c r="AI52" s="64"/>
      <c r="AJ52" s="64"/>
      <c r="AK52" s="65"/>
      <c r="AL52" s="81" t="s">
        <v>58</v>
      </c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3"/>
      <c r="BB52" s="67" t="s">
        <v>77</v>
      </c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>
        <v>5300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128">
        <v>-5300</v>
      </c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</row>
    <row r="53" spans="1:107" s="18" customFormat="1" ht="61.5" customHeight="1">
      <c r="A53" s="43"/>
      <c r="B53" s="61" t="s">
        <v>82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8"/>
      <c r="AF53" s="56" t="s">
        <v>26</v>
      </c>
      <c r="AG53" s="57"/>
      <c r="AH53" s="57"/>
      <c r="AI53" s="57"/>
      <c r="AJ53" s="57"/>
      <c r="AK53" s="58"/>
      <c r="AL53" s="89" t="s">
        <v>42</v>
      </c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72">
        <f>BB54</f>
        <v>165500</v>
      </c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>
        <f>SUM(BX54)</f>
        <v>77643.85</v>
      </c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115">
        <f>BB53-BX53</f>
        <v>87856.15</v>
      </c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</row>
    <row r="54" spans="1:107" s="19" customFormat="1" ht="141.75" customHeight="1">
      <c r="A54" s="43"/>
      <c r="B54" s="61" t="s">
        <v>92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2"/>
      <c r="AF54" s="56" t="s">
        <v>26</v>
      </c>
      <c r="AG54" s="57"/>
      <c r="AH54" s="57"/>
      <c r="AI54" s="57"/>
      <c r="AJ54" s="57"/>
      <c r="AK54" s="58"/>
      <c r="AL54" s="89" t="s">
        <v>41</v>
      </c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72">
        <f>BB55</f>
        <v>165500</v>
      </c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>
        <f>BX55</f>
        <v>77643.85</v>
      </c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115">
        <f>BB54-BX54</f>
        <v>87856.15</v>
      </c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</row>
    <row r="55" spans="1:107" ht="54.75" customHeight="1">
      <c r="A55" s="13"/>
      <c r="B55" s="76" t="s">
        <v>115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7"/>
      <c r="AF55" s="84" t="s">
        <v>26</v>
      </c>
      <c r="AG55" s="85"/>
      <c r="AH55" s="85"/>
      <c r="AI55" s="85"/>
      <c r="AJ55" s="85"/>
      <c r="AK55" s="86"/>
      <c r="AL55" s="78" t="s">
        <v>114</v>
      </c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80"/>
      <c r="BB55" s="96">
        <f>BB56</f>
        <v>165500</v>
      </c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8"/>
      <c r="BX55" s="96">
        <f>BX56</f>
        <v>77643.85</v>
      </c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8"/>
      <c r="CN55" s="90">
        <f>BB55-BX55</f>
        <v>87856.15</v>
      </c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2"/>
    </row>
    <row r="56" spans="1:107" ht="53.25" customHeight="1">
      <c r="A56" s="13"/>
      <c r="B56" s="54" t="s">
        <v>131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5"/>
      <c r="AF56" s="63" t="s">
        <v>26</v>
      </c>
      <c r="AG56" s="64"/>
      <c r="AH56" s="64"/>
      <c r="AI56" s="64"/>
      <c r="AJ56" s="64"/>
      <c r="AK56" s="65"/>
      <c r="AL56" s="81" t="s">
        <v>113</v>
      </c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3"/>
      <c r="BB56" s="99">
        <v>165500</v>
      </c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1"/>
      <c r="BX56" s="99">
        <v>77643.85</v>
      </c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1"/>
      <c r="CN56" s="150">
        <f>BB56-BX56</f>
        <v>87856.15</v>
      </c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2"/>
    </row>
    <row r="57" spans="1:107" s="18" customFormat="1" ht="26.25" customHeight="1">
      <c r="A57" s="43"/>
      <c r="B57" s="61" t="s">
        <v>214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  <c r="AF57" s="56" t="s">
        <v>26</v>
      </c>
      <c r="AG57" s="57"/>
      <c r="AH57" s="57"/>
      <c r="AI57" s="57"/>
      <c r="AJ57" s="57"/>
      <c r="AK57" s="58"/>
      <c r="AL57" s="89" t="s">
        <v>219</v>
      </c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72">
        <f>BB58</f>
        <v>8200</v>
      </c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 t="s">
        <v>77</v>
      </c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115">
        <v>8200</v>
      </c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</row>
    <row r="58" spans="1:107" ht="110.25" customHeight="1">
      <c r="A58" s="13"/>
      <c r="B58" s="76" t="s">
        <v>215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7"/>
      <c r="AF58" s="84" t="s">
        <v>26</v>
      </c>
      <c r="AG58" s="85"/>
      <c r="AH58" s="85"/>
      <c r="AI58" s="85"/>
      <c r="AJ58" s="85"/>
      <c r="AK58" s="86"/>
      <c r="AL58" s="78" t="s">
        <v>218</v>
      </c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80"/>
      <c r="BB58" s="96">
        <f>BB59</f>
        <v>8200</v>
      </c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8"/>
      <c r="BX58" s="90" t="str">
        <f>BX59</f>
        <v>-</v>
      </c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2"/>
      <c r="CN58" s="90">
        <v>8200</v>
      </c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2"/>
    </row>
    <row r="59" spans="1:107" ht="110.25" customHeight="1">
      <c r="A59" s="13"/>
      <c r="B59" s="54" t="s">
        <v>216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5"/>
      <c r="AF59" s="166" t="s">
        <v>26</v>
      </c>
      <c r="AG59" s="167"/>
      <c r="AH59" s="167"/>
      <c r="AI59" s="167"/>
      <c r="AJ59" s="167"/>
      <c r="AK59" s="168"/>
      <c r="AL59" s="69" t="s">
        <v>217</v>
      </c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1"/>
      <c r="BB59" s="93">
        <v>8200</v>
      </c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5"/>
      <c r="BX59" s="106" t="s">
        <v>77</v>
      </c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8"/>
      <c r="CN59" s="106">
        <v>8200</v>
      </c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8"/>
    </row>
    <row r="60" spans="1:107" s="18" customFormat="1" ht="12.75" customHeight="1">
      <c r="A60" s="43"/>
      <c r="B60" s="61" t="s">
        <v>83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2"/>
      <c r="AF60" s="56" t="s">
        <v>26</v>
      </c>
      <c r="AG60" s="57"/>
      <c r="AH60" s="57"/>
      <c r="AI60" s="57"/>
      <c r="AJ60" s="57"/>
      <c r="AK60" s="58"/>
      <c r="AL60" s="89" t="s">
        <v>46</v>
      </c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72">
        <f>BB61+BB63</f>
        <v>232000</v>
      </c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>
        <f>BX63+BX61</f>
        <v>120500</v>
      </c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115">
        <f aca="true" t="shared" si="0" ref="CN60:CN66">BB60-BX60</f>
        <v>111500</v>
      </c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</row>
    <row r="61" spans="1:107" ht="22.5" customHeight="1">
      <c r="A61" s="13"/>
      <c r="B61" s="76" t="s">
        <v>112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7"/>
      <c r="AF61" s="84" t="s">
        <v>26</v>
      </c>
      <c r="AG61" s="85"/>
      <c r="AH61" s="85"/>
      <c r="AI61" s="85"/>
      <c r="AJ61" s="85"/>
      <c r="AK61" s="86"/>
      <c r="AL61" s="129" t="s">
        <v>202</v>
      </c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66">
        <f>BB62</f>
        <v>32000</v>
      </c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105">
        <f>BX62</f>
        <v>50</v>
      </c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>
        <f>BB61-BX61</f>
        <v>31950</v>
      </c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</row>
    <row r="62" spans="1:107" ht="37.5" customHeight="1">
      <c r="A62" s="13"/>
      <c r="B62" s="59" t="s">
        <v>132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0"/>
      <c r="AF62" s="63" t="s">
        <v>26</v>
      </c>
      <c r="AG62" s="64"/>
      <c r="AH62" s="64"/>
      <c r="AI62" s="64"/>
      <c r="AJ62" s="64"/>
      <c r="AK62" s="65"/>
      <c r="AL62" s="109" t="s">
        <v>203</v>
      </c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67">
        <v>32000</v>
      </c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>
        <v>50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128">
        <f>BB62-BX62</f>
        <v>31950</v>
      </c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</row>
    <row r="63" spans="1:107" ht="22.5" customHeight="1">
      <c r="A63" s="13"/>
      <c r="B63" s="61" t="s">
        <v>230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2"/>
      <c r="AF63" s="56" t="s">
        <v>26</v>
      </c>
      <c r="AG63" s="57"/>
      <c r="AH63" s="57"/>
      <c r="AI63" s="57"/>
      <c r="AJ63" s="57"/>
      <c r="AK63" s="58"/>
      <c r="AL63" s="89" t="s">
        <v>231</v>
      </c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72">
        <f>BB64</f>
        <v>200000</v>
      </c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115">
        <f>BX64</f>
        <v>120450</v>
      </c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>
        <f t="shared" si="0"/>
        <v>79550</v>
      </c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</row>
    <row r="64" spans="1:107" ht="38.25" customHeight="1">
      <c r="A64" s="13"/>
      <c r="B64" s="54" t="s">
        <v>232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5"/>
      <c r="AF64" s="166" t="s">
        <v>26</v>
      </c>
      <c r="AG64" s="167"/>
      <c r="AH64" s="167"/>
      <c r="AI64" s="167"/>
      <c r="AJ64" s="167"/>
      <c r="AK64" s="168"/>
      <c r="AL64" s="169" t="s">
        <v>236</v>
      </c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68">
        <v>200000</v>
      </c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118">
        <v>120450</v>
      </c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>
        <f t="shared" si="0"/>
        <v>79550</v>
      </c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</row>
    <row r="65" spans="1:107" s="17" customFormat="1" ht="14.25" customHeight="1">
      <c r="A65" s="43"/>
      <c r="B65" s="61" t="s">
        <v>84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2"/>
      <c r="AF65" s="56" t="s">
        <v>26</v>
      </c>
      <c r="AG65" s="57"/>
      <c r="AH65" s="57"/>
      <c r="AI65" s="57"/>
      <c r="AJ65" s="57"/>
      <c r="AK65" s="58"/>
      <c r="AL65" s="73" t="s">
        <v>104</v>
      </c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5"/>
      <c r="BB65" s="102">
        <f>BB66</f>
        <v>10456200</v>
      </c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4"/>
      <c r="BX65" s="102">
        <f>BX66</f>
        <v>5041867.72</v>
      </c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4"/>
      <c r="CN65" s="155">
        <f t="shared" si="0"/>
        <v>5414332.28</v>
      </c>
      <c r="CO65" s="156"/>
      <c r="CP65" s="156"/>
      <c r="CQ65" s="156"/>
      <c r="CR65" s="156"/>
      <c r="CS65" s="156"/>
      <c r="CT65" s="156"/>
      <c r="CU65" s="156"/>
      <c r="CV65" s="156"/>
      <c r="CW65" s="156"/>
      <c r="CX65" s="156"/>
      <c r="CY65" s="156"/>
      <c r="CZ65" s="156"/>
      <c r="DA65" s="156"/>
      <c r="DB65" s="156"/>
      <c r="DC65" s="157"/>
    </row>
    <row r="66" spans="1:107" s="18" customFormat="1" ht="48" customHeight="1">
      <c r="A66" s="43"/>
      <c r="B66" s="61" t="s">
        <v>89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2"/>
      <c r="AF66" s="56" t="s">
        <v>26</v>
      </c>
      <c r="AG66" s="57"/>
      <c r="AH66" s="57"/>
      <c r="AI66" s="57"/>
      <c r="AJ66" s="57"/>
      <c r="AK66" s="58"/>
      <c r="AL66" s="89" t="s">
        <v>90</v>
      </c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72">
        <f>BB67+BB71+BB76</f>
        <v>10456200</v>
      </c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>
        <f>BX67+BX71</f>
        <v>5041867.72</v>
      </c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115">
        <f t="shared" si="0"/>
        <v>5414332.28</v>
      </c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</row>
    <row r="67" spans="1:107" s="19" customFormat="1" ht="42" customHeight="1">
      <c r="A67" s="43"/>
      <c r="B67" s="76" t="s">
        <v>207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7"/>
      <c r="AF67" s="84" t="s">
        <v>26</v>
      </c>
      <c r="AG67" s="85"/>
      <c r="AH67" s="85"/>
      <c r="AI67" s="85"/>
      <c r="AJ67" s="85"/>
      <c r="AK67" s="86"/>
      <c r="AL67" s="129" t="s">
        <v>206</v>
      </c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66">
        <f>SUM(BB68)</f>
        <v>8679400</v>
      </c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>
        <f>BX68</f>
        <v>5000000</v>
      </c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105">
        <f>BB67-BX67</f>
        <v>3679400</v>
      </c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</row>
    <row r="68" spans="1:107" s="19" customFormat="1" ht="42" customHeight="1">
      <c r="A68" s="43"/>
      <c r="B68" s="76" t="s">
        <v>62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7"/>
      <c r="AF68" s="84" t="s">
        <v>26</v>
      </c>
      <c r="AG68" s="85"/>
      <c r="AH68" s="85"/>
      <c r="AI68" s="85"/>
      <c r="AJ68" s="85"/>
      <c r="AK68" s="86"/>
      <c r="AL68" s="129" t="s">
        <v>246</v>
      </c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66">
        <f>SUM(BB69)</f>
        <v>8679400</v>
      </c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>
        <f>BX69</f>
        <v>5000000</v>
      </c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105">
        <f>BB68-BX68</f>
        <v>3679400</v>
      </c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</row>
    <row r="69" spans="1:107" s="19" customFormat="1" ht="31.5" customHeight="1">
      <c r="A69" s="43"/>
      <c r="B69" s="76" t="s">
        <v>63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7"/>
      <c r="AF69" s="84" t="s">
        <v>26</v>
      </c>
      <c r="AG69" s="85"/>
      <c r="AH69" s="85"/>
      <c r="AI69" s="85"/>
      <c r="AJ69" s="85"/>
      <c r="AK69" s="86"/>
      <c r="AL69" s="78" t="s">
        <v>245</v>
      </c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80"/>
      <c r="BB69" s="96">
        <f>SUM(BB70:BW70)</f>
        <v>8679400</v>
      </c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8"/>
      <c r="BX69" s="96">
        <f>BX70</f>
        <v>5000000</v>
      </c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8"/>
      <c r="CN69" s="105">
        <f>BB69-BX69</f>
        <v>3679400</v>
      </c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</row>
    <row r="70" spans="1:107" ht="40.5" customHeight="1">
      <c r="A70" s="13"/>
      <c r="B70" s="59" t="s">
        <v>133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60"/>
      <c r="AF70" s="63" t="s">
        <v>26</v>
      </c>
      <c r="AG70" s="64"/>
      <c r="AH70" s="64"/>
      <c r="AI70" s="64"/>
      <c r="AJ70" s="64"/>
      <c r="AK70" s="65"/>
      <c r="AL70" s="109" t="s">
        <v>244</v>
      </c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67">
        <v>8679400</v>
      </c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99">
        <v>5000000</v>
      </c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1"/>
      <c r="CN70" s="118">
        <f>BB70-BX70</f>
        <v>3679400</v>
      </c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</row>
    <row r="71" spans="1:107" s="19" customFormat="1" ht="39" customHeight="1">
      <c r="A71" s="43"/>
      <c r="B71" s="61" t="s">
        <v>44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2"/>
      <c r="AF71" s="56" t="s">
        <v>26</v>
      </c>
      <c r="AG71" s="57"/>
      <c r="AH71" s="57"/>
      <c r="AI71" s="57"/>
      <c r="AJ71" s="57"/>
      <c r="AK71" s="58"/>
      <c r="AL71" s="89" t="s">
        <v>186</v>
      </c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72">
        <f>SUM(BB72+BB74)</f>
        <v>96900</v>
      </c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>
        <f>BX72+BX74</f>
        <v>41867.72</v>
      </c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115">
        <f>BB71-BX71</f>
        <v>55032.28</v>
      </c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</row>
    <row r="72" spans="1:107" s="19" customFormat="1" ht="55.5" customHeight="1">
      <c r="A72" s="43"/>
      <c r="B72" s="76" t="s">
        <v>88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7"/>
      <c r="AF72" s="84" t="s">
        <v>26</v>
      </c>
      <c r="AG72" s="85"/>
      <c r="AH72" s="85"/>
      <c r="AI72" s="85"/>
      <c r="AJ72" s="85"/>
      <c r="AK72" s="86"/>
      <c r="AL72" s="78" t="s">
        <v>183</v>
      </c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80"/>
      <c r="BB72" s="96">
        <f>SUM(BB73:BW73)</f>
        <v>200</v>
      </c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8"/>
      <c r="BX72" s="96">
        <f>BX73</f>
        <v>200</v>
      </c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8"/>
      <c r="CN72" s="105" t="s">
        <v>77</v>
      </c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</row>
    <row r="73" spans="1:107" ht="63" customHeight="1">
      <c r="A73" s="13"/>
      <c r="B73" s="59" t="s">
        <v>135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60"/>
      <c r="AF73" s="63" t="s">
        <v>26</v>
      </c>
      <c r="AG73" s="64"/>
      <c r="AH73" s="64"/>
      <c r="AI73" s="64"/>
      <c r="AJ73" s="64"/>
      <c r="AK73" s="65"/>
      <c r="AL73" s="109" t="s">
        <v>182</v>
      </c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67">
        <v>200</v>
      </c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99">
        <v>200</v>
      </c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1"/>
      <c r="CN73" s="128" t="s">
        <v>77</v>
      </c>
      <c r="CO73" s="128"/>
      <c r="CP73" s="128"/>
      <c r="CQ73" s="128"/>
      <c r="CR73" s="128"/>
      <c r="CS73" s="128"/>
      <c r="CT73" s="128"/>
      <c r="CU73" s="128"/>
      <c r="CV73" s="128"/>
      <c r="CW73" s="128"/>
      <c r="CX73" s="128"/>
      <c r="CY73" s="128"/>
      <c r="CZ73" s="128"/>
      <c r="DA73" s="128"/>
      <c r="DB73" s="128"/>
      <c r="DC73" s="128"/>
    </row>
    <row r="74" spans="1:107" s="19" customFormat="1" ht="45.75" customHeight="1">
      <c r="A74" s="43"/>
      <c r="B74" s="76" t="s">
        <v>45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7"/>
      <c r="AF74" s="84" t="s">
        <v>26</v>
      </c>
      <c r="AG74" s="85"/>
      <c r="AH74" s="85"/>
      <c r="AI74" s="85"/>
      <c r="AJ74" s="85"/>
      <c r="AK74" s="86"/>
      <c r="AL74" s="78" t="s">
        <v>184</v>
      </c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80"/>
      <c r="BB74" s="96">
        <f>BB75</f>
        <v>96700</v>
      </c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8"/>
      <c r="BX74" s="96">
        <f>BX75</f>
        <v>41667.72</v>
      </c>
      <c r="BY74" s="97"/>
      <c r="BZ74" s="97"/>
      <c r="CA74" s="97"/>
      <c r="CB74" s="97"/>
      <c r="CC74" s="97"/>
      <c r="CD74" s="97"/>
      <c r="CE74" s="97"/>
      <c r="CF74" s="97"/>
      <c r="CG74" s="97"/>
      <c r="CH74" s="97"/>
      <c r="CI74" s="97"/>
      <c r="CJ74" s="97"/>
      <c r="CK74" s="97"/>
      <c r="CL74" s="97"/>
      <c r="CM74" s="98"/>
      <c r="CN74" s="105">
        <f>BB74-BX74</f>
        <v>55032.28</v>
      </c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</row>
    <row r="75" spans="1:107" s="19" customFormat="1" ht="58.5" customHeight="1">
      <c r="A75" s="43"/>
      <c r="B75" s="54" t="s">
        <v>134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5"/>
      <c r="AF75" s="166" t="s">
        <v>26</v>
      </c>
      <c r="AG75" s="167"/>
      <c r="AH75" s="167"/>
      <c r="AI75" s="167"/>
      <c r="AJ75" s="167"/>
      <c r="AK75" s="168"/>
      <c r="AL75" s="69" t="s">
        <v>185</v>
      </c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1"/>
      <c r="BB75" s="93">
        <v>96700</v>
      </c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5"/>
      <c r="BX75" s="93">
        <v>41667.72</v>
      </c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5"/>
      <c r="CN75" s="118">
        <f>BB75-BX75</f>
        <v>55032.28</v>
      </c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</row>
    <row r="76" spans="1:107" s="19" customFormat="1" ht="33" customHeight="1">
      <c r="A76" s="43"/>
      <c r="B76" s="76" t="s">
        <v>257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7"/>
      <c r="AF76" s="84" t="s">
        <v>26</v>
      </c>
      <c r="AG76" s="85"/>
      <c r="AH76" s="85"/>
      <c r="AI76" s="85"/>
      <c r="AJ76" s="85"/>
      <c r="AK76" s="86"/>
      <c r="AL76" s="78" t="s">
        <v>258</v>
      </c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80"/>
      <c r="BB76" s="96">
        <f>BB77</f>
        <v>1679900</v>
      </c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8"/>
      <c r="BX76" s="96" t="s">
        <v>77</v>
      </c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8"/>
      <c r="CN76" s="105">
        <v>1679900</v>
      </c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</row>
    <row r="77" spans="1:107" s="19" customFormat="1" ht="35.25" customHeight="1">
      <c r="A77" s="43"/>
      <c r="B77" s="54" t="s">
        <v>259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5"/>
      <c r="AF77" s="166" t="s">
        <v>26</v>
      </c>
      <c r="AG77" s="167"/>
      <c r="AH77" s="167"/>
      <c r="AI77" s="167"/>
      <c r="AJ77" s="167"/>
      <c r="AK77" s="168"/>
      <c r="AL77" s="69" t="s">
        <v>260</v>
      </c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1"/>
      <c r="BB77" s="93">
        <f>BB78</f>
        <v>1679900</v>
      </c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5"/>
      <c r="BX77" s="93" t="s">
        <v>77</v>
      </c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5"/>
      <c r="CN77" s="118">
        <v>1679900</v>
      </c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</row>
    <row r="78" spans="1:107" s="19" customFormat="1" ht="43.5" customHeight="1">
      <c r="A78" s="43"/>
      <c r="B78" s="54" t="s">
        <v>261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5"/>
      <c r="AF78" s="166" t="s">
        <v>26</v>
      </c>
      <c r="AG78" s="167"/>
      <c r="AH78" s="167"/>
      <c r="AI78" s="167"/>
      <c r="AJ78" s="167"/>
      <c r="AK78" s="168"/>
      <c r="AL78" s="69" t="s">
        <v>262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1"/>
      <c r="BB78" s="93">
        <v>1679900</v>
      </c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5"/>
      <c r="BX78" s="93" t="s">
        <v>77</v>
      </c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5"/>
      <c r="CN78" s="118">
        <v>1679900</v>
      </c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</row>
    <row r="79" spans="1:107" ht="15" customHeight="1" hidden="1">
      <c r="A79" s="13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5"/>
      <c r="AF79" s="139" t="s">
        <v>60</v>
      </c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4"/>
    </row>
    <row r="80" spans="1:107" ht="15" customHeight="1" hidden="1">
      <c r="A80" s="13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5"/>
      <c r="AF80" s="139" t="s">
        <v>61</v>
      </c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4"/>
    </row>
    <row r="81" spans="1:107" ht="1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</row>
    <row r="82" ht="9" customHeight="1"/>
    <row r="85" ht="9.75">
      <c r="AF85" s="18"/>
    </row>
  </sheetData>
  <sheetProtection/>
  <mergeCells count="413">
    <mergeCell ref="BX76:CM76"/>
    <mergeCell ref="CN76:DC76"/>
    <mergeCell ref="B77:AE77"/>
    <mergeCell ref="AF77:AK77"/>
    <mergeCell ref="AL77:BA77"/>
    <mergeCell ref="BB77:BW77"/>
    <mergeCell ref="BX77:CM77"/>
    <mergeCell ref="CN77:DC77"/>
    <mergeCell ref="B26:AE26"/>
    <mergeCell ref="AF26:AK26"/>
    <mergeCell ref="B76:AE76"/>
    <mergeCell ref="AF76:AK76"/>
    <mergeCell ref="AL76:BA76"/>
    <mergeCell ref="BB76:BW76"/>
    <mergeCell ref="B75:AE75"/>
    <mergeCell ref="AF75:AK75"/>
    <mergeCell ref="AL75:BA75"/>
    <mergeCell ref="BB75:BW75"/>
    <mergeCell ref="BX75:CM75"/>
    <mergeCell ref="CN75:DC75"/>
    <mergeCell ref="BB26:BW26"/>
    <mergeCell ref="BX26:CM26"/>
    <mergeCell ref="CN26:DC26"/>
    <mergeCell ref="BB70:BW70"/>
    <mergeCell ref="AL67:BA67"/>
    <mergeCell ref="BX29:CM29"/>
    <mergeCell ref="CN29:DC29"/>
    <mergeCell ref="CN69:DC69"/>
    <mergeCell ref="BB45:BW45"/>
    <mergeCell ref="BB43:BW43"/>
    <mergeCell ref="B25:AE25"/>
    <mergeCell ref="AF25:AK25"/>
    <mergeCell ref="BB25:BW25"/>
    <mergeCell ref="BX25:CM25"/>
    <mergeCell ref="CN25:DC25"/>
    <mergeCell ref="AF43:AK43"/>
    <mergeCell ref="AF36:AK36"/>
    <mergeCell ref="AF32:AK32"/>
    <mergeCell ref="B32:AE32"/>
    <mergeCell ref="AL43:BA43"/>
    <mergeCell ref="B73:AE73"/>
    <mergeCell ref="B38:AE38"/>
    <mergeCell ref="AF55:AK55"/>
    <mergeCell ref="AL64:BA64"/>
    <mergeCell ref="AF47:AK47"/>
    <mergeCell ref="AL45:BA45"/>
    <mergeCell ref="AF60:AK60"/>
    <mergeCell ref="B72:AE72"/>
    <mergeCell ref="B51:AE51"/>
    <mergeCell ref="B56:AE56"/>
    <mergeCell ref="AL71:BA71"/>
    <mergeCell ref="AL69:BA69"/>
    <mergeCell ref="AL70:BA70"/>
    <mergeCell ref="AF70:AK70"/>
    <mergeCell ref="B69:AE69"/>
    <mergeCell ref="AL44:BA44"/>
    <mergeCell ref="AL55:BA55"/>
    <mergeCell ref="AF68:AK68"/>
    <mergeCell ref="B68:AE68"/>
    <mergeCell ref="B64:AE64"/>
    <mergeCell ref="CN56:DC56"/>
    <mergeCell ref="BX64:CM64"/>
    <mergeCell ref="BX66:CM66"/>
    <mergeCell ref="BB65:BW65"/>
    <mergeCell ref="B78:AE78"/>
    <mergeCell ref="AF78:AK78"/>
    <mergeCell ref="AL78:BA78"/>
    <mergeCell ref="AL68:BA68"/>
    <mergeCell ref="AL72:BA72"/>
    <mergeCell ref="AL73:BA73"/>
    <mergeCell ref="BB72:BW72"/>
    <mergeCell ref="CN72:DC72"/>
    <mergeCell ref="BB71:BW71"/>
    <mergeCell ref="BB66:BW66"/>
    <mergeCell ref="BB69:BW69"/>
    <mergeCell ref="BB68:BW68"/>
    <mergeCell ref="BX69:CM69"/>
    <mergeCell ref="CN70:DC70"/>
    <mergeCell ref="B27:AE27"/>
    <mergeCell ref="AF27:AK27"/>
    <mergeCell ref="BB27:BW27"/>
    <mergeCell ref="B28:AE28"/>
    <mergeCell ref="AF28:AK28"/>
    <mergeCell ref="B36:AE36"/>
    <mergeCell ref="AL32:BA32"/>
    <mergeCell ref="AL34:BA34"/>
    <mergeCell ref="AL36:BA36"/>
    <mergeCell ref="AF34:AK34"/>
    <mergeCell ref="BB28:BW28"/>
    <mergeCell ref="BX28:CM28"/>
    <mergeCell ref="B59:AE59"/>
    <mergeCell ref="BB49:BW49"/>
    <mergeCell ref="AF57:AK57"/>
    <mergeCell ref="AL59:BA59"/>
    <mergeCell ref="B54:AE54"/>
    <mergeCell ref="AL46:BA46"/>
    <mergeCell ref="AF48:AK48"/>
    <mergeCell ref="BB48:BW48"/>
    <mergeCell ref="AF31:AK31"/>
    <mergeCell ref="AL56:BA56"/>
    <mergeCell ref="BB53:BW53"/>
    <mergeCell ref="BB44:BW44"/>
    <mergeCell ref="AF64:AK64"/>
    <mergeCell ref="AL35:BA35"/>
    <mergeCell ref="BB36:BW36"/>
    <mergeCell ref="AL42:BA42"/>
    <mergeCell ref="AL41:BA41"/>
    <mergeCell ref="BB64:BW64"/>
    <mergeCell ref="BB29:BW29"/>
    <mergeCell ref="B58:AE58"/>
    <mergeCell ref="AF69:AK69"/>
    <mergeCell ref="BB30:BW30"/>
    <mergeCell ref="AF29:AK29"/>
    <mergeCell ref="B43:AE43"/>
    <mergeCell ref="AF37:AK37"/>
    <mergeCell ref="AL39:BA39"/>
    <mergeCell ref="AL40:BA40"/>
    <mergeCell ref="BB56:BW56"/>
    <mergeCell ref="CN58:DC58"/>
    <mergeCell ref="CN57:DC57"/>
    <mergeCell ref="AF73:AK73"/>
    <mergeCell ref="B55:AE55"/>
    <mergeCell ref="AL52:BA52"/>
    <mergeCell ref="B71:AE71"/>
    <mergeCell ref="AF71:AK71"/>
    <mergeCell ref="AF59:AK59"/>
    <mergeCell ref="B67:AE67"/>
    <mergeCell ref="B70:AE70"/>
    <mergeCell ref="CN53:DC53"/>
    <mergeCell ref="CN52:DC52"/>
    <mergeCell ref="AL49:BA49"/>
    <mergeCell ref="BB50:BW50"/>
    <mergeCell ref="BX48:CM48"/>
    <mergeCell ref="BX49:CM49"/>
    <mergeCell ref="BX50:CM50"/>
    <mergeCell ref="CN51:DC51"/>
    <mergeCell ref="CN50:DC50"/>
    <mergeCell ref="CN49:DC49"/>
    <mergeCell ref="CN40:DC40"/>
    <mergeCell ref="BB38:BW38"/>
    <mergeCell ref="BX39:CM39"/>
    <mergeCell ref="CN36:DC36"/>
    <mergeCell ref="CN39:DC39"/>
    <mergeCell ref="BB40:BW40"/>
    <mergeCell ref="BB39:BW39"/>
    <mergeCell ref="CN37:DC37"/>
    <mergeCell ref="BX40:CM40"/>
    <mergeCell ref="BX37:CM37"/>
    <mergeCell ref="BB37:BW37"/>
    <mergeCell ref="BX38:CM38"/>
    <mergeCell ref="BX41:CM41"/>
    <mergeCell ref="BX34:CM34"/>
    <mergeCell ref="BB41:BW41"/>
    <mergeCell ref="BB34:BW34"/>
    <mergeCell ref="CN47:DC47"/>
    <mergeCell ref="BX46:CM46"/>
    <mergeCell ref="BX44:CM44"/>
    <mergeCell ref="BX45:CM45"/>
    <mergeCell ref="BX47:CM47"/>
    <mergeCell ref="BX43:CM43"/>
    <mergeCell ref="CN43:DC43"/>
    <mergeCell ref="BA5:BE5"/>
    <mergeCell ref="CN4:DC4"/>
    <mergeCell ref="CN5:DC5"/>
    <mergeCell ref="CN34:DC34"/>
    <mergeCell ref="CN46:DC46"/>
    <mergeCell ref="BX42:CM42"/>
    <mergeCell ref="CN44:DC44"/>
    <mergeCell ref="BX35:CM35"/>
    <mergeCell ref="BB35:BW35"/>
    <mergeCell ref="CN38:DC38"/>
    <mergeCell ref="CN35:DC35"/>
    <mergeCell ref="CN41:DC41"/>
    <mergeCell ref="BX70:CM70"/>
    <mergeCell ref="CN65:DC65"/>
    <mergeCell ref="CH1:DC1"/>
    <mergeCell ref="A2:CM2"/>
    <mergeCell ref="CN3:DC3"/>
    <mergeCell ref="BF5:BG5"/>
    <mergeCell ref="AJ5:AZ5"/>
    <mergeCell ref="BY4:CL4"/>
    <mergeCell ref="AL80:BA80"/>
    <mergeCell ref="BB80:BW80"/>
    <mergeCell ref="BB79:BW79"/>
    <mergeCell ref="CN74:DC74"/>
    <mergeCell ref="AL79:BA79"/>
    <mergeCell ref="BX79:CM79"/>
    <mergeCell ref="BX74:CM74"/>
    <mergeCell ref="CN79:DC79"/>
    <mergeCell ref="BX78:CM78"/>
    <mergeCell ref="BB78:BW78"/>
    <mergeCell ref="CN78:DC78"/>
    <mergeCell ref="BX73:CM73"/>
    <mergeCell ref="BB73:BW73"/>
    <mergeCell ref="CN80:DC80"/>
    <mergeCell ref="BX80:CM80"/>
    <mergeCell ref="BX71:CM71"/>
    <mergeCell ref="CN73:DC73"/>
    <mergeCell ref="BB74:BW74"/>
    <mergeCell ref="CN71:DC71"/>
    <mergeCell ref="BX72:CM72"/>
    <mergeCell ref="AL74:BA74"/>
    <mergeCell ref="CN64:DC64"/>
    <mergeCell ref="CN66:DC66"/>
    <mergeCell ref="CN67:DC67"/>
    <mergeCell ref="CN63:DC63"/>
    <mergeCell ref="CN59:DC59"/>
    <mergeCell ref="AL66:BA66"/>
    <mergeCell ref="BB62:BW62"/>
    <mergeCell ref="CN62:DC62"/>
    <mergeCell ref="BX68:CM68"/>
    <mergeCell ref="CN54:DC54"/>
    <mergeCell ref="CN55:DC55"/>
    <mergeCell ref="BX54:CM54"/>
    <mergeCell ref="BX55:CM55"/>
    <mergeCell ref="BB24:BW24"/>
    <mergeCell ref="BB42:BW42"/>
    <mergeCell ref="CN45:DC45"/>
    <mergeCell ref="CN42:DC42"/>
    <mergeCell ref="CN28:DC28"/>
    <mergeCell ref="CN30:DC30"/>
    <mergeCell ref="CN16:DC16"/>
    <mergeCell ref="B18:AE18"/>
    <mergeCell ref="AL17:BA17"/>
    <mergeCell ref="AL16:BA16"/>
    <mergeCell ref="AF18:AK18"/>
    <mergeCell ref="CN19:DC19"/>
    <mergeCell ref="BX19:CM19"/>
    <mergeCell ref="CN18:DC18"/>
    <mergeCell ref="BB17:BW17"/>
    <mergeCell ref="BB16:BW16"/>
    <mergeCell ref="CN15:DC15"/>
    <mergeCell ref="BX17:CM17"/>
    <mergeCell ref="BX16:CM16"/>
    <mergeCell ref="CN17:DC17"/>
    <mergeCell ref="BB18:BW18"/>
    <mergeCell ref="B80:AE80"/>
    <mergeCell ref="B79:AE79"/>
    <mergeCell ref="B41:AE41"/>
    <mergeCell ref="AF41:AK41"/>
    <mergeCell ref="AF74:AK74"/>
    <mergeCell ref="AF80:AK80"/>
    <mergeCell ref="B74:AE74"/>
    <mergeCell ref="AF79:AK79"/>
    <mergeCell ref="AF72:AK72"/>
    <mergeCell ref="CN10:DC10"/>
    <mergeCell ref="BX14:CM14"/>
    <mergeCell ref="CN14:DC14"/>
    <mergeCell ref="BB15:BW15"/>
    <mergeCell ref="AL15:BA15"/>
    <mergeCell ref="AF15:AK15"/>
    <mergeCell ref="BX15:CM15"/>
    <mergeCell ref="B16:AE16"/>
    <mergeCell ref="B20:AE20"/>
    <mergeCell ref="AF20:AK20"/>
    <mergeCell ref="AL19:BA19"/>
    <mergeCell ref="BB20:BW20"/>
    <mergeCell ref="AL18:BA18"/>
    <mergeCell ref="AF16:AK16"/>
    <mergeCell ref="BB19:BW19"/>
    <mergeCell ref="BX20:CM20"/>
    <mergeCell ref="B23:AE23"/>
    <mergeCell ref="AF23:AK23"/>
    <mergeCell ref="AF17:AK17"/>
    <mergeCell ref="B17:AE17"/>
    <mergeCell ref="B19:AE19"/>
    <mergeCell ref="AF21:AK21"/>
    <mergeCell ref="B21:AE21"/>
    <mergeCell ref="AF19:AK19"/>
    <mergeCell ref="B22:AE22"/>
    <mergeCell ref="AF22:AK22"/>
    <mergeCell ref="B24:AE24"/>
    <mergeCell ref="AF24:AK24"/>
    <mergeCell ref="B60:AE60"/>
    <mergeCell ref="B57:AE57"/>
    <mergeCell ref="AL54:BA54"/>
    <mergeCell ref="AF66:AK66"/>
    <mergeCell ref="B65:AE65"/>
    <mergeCell ref="AF56:AK56"/>
    <mergeCell ref="AL61:BA61"/>
    <mergeCell ref="AF65:AK65"/>
    <mergeCell ref="B63:AE63"/>
    <mergeCell ref="B62:AE62"/>
    <mergeCell ref="B66:AE66"/>
    <mergeCell ref="AF62:AK62"/>
    <mergeCell ref="AF67:AK67"/>
    <mergeCell ref="AF63:AK63"/>
    <mergeCell ref="B61:AE61"/>
    <mergeCell ref="BX30:CM30"/>
    <mergeCell ref="BB58:BW58"/>
    <mergeCell ref="CN60:DC60"/>
    <mergeCell ref="BB61:BW61"/>
    <mergeCell ref="BB60:BW60"/>
    <mergeCell ref="BX60:CM60"/>
    <mergeCell ref="CN61:DC61"/>
    <mergeCell ref="CN48:DC48"/>
    <mergeCell ref="CN33:DC33"/>
    <mergeCell ref="AL20:BA20"/>
    <mergeCell ref="BX18:CM18"/>
    <mergeCell ref="BB23:BW23"/>
    <mergeCell ref="BX23:CM23"/>
    <mergeCell ref="CN23:DC23"/>
    <mergeCell ref="BX24:CM24"/>
    <mergeCell ref="CN20:DC20"/>
    <mergeCell ref="BB22:BW22"/>
    <mergeCell ref="BX22:CM22"/>
    <mergeCell ref="CN22:DC22"/>
    <mergeCell ref="AL31:BA31"/>
    <mergeCell ref="CN32:DC32"/>
    <mergeCell ref="CA7:CL7"/>
    <mergeCell ref="CN31:DC31"/>
    <mergeCell ref="BB31:BW31"/>
    <mergeCell ref="BX31:CM31"/>
    <mergeCell ref="CN21:DC21"/>
    <mergeCell ref="BX21:CM21"/>
    <mergeCell ref="S7:BW7"/>
    <mergeCell ref="BB21:BW21"/>
    <mergeCell ref="A8:AO8"/>
    <mergeCell ref="BX27:CM27"/>
    <mergeCell ref="CN27:DC27"/>
    <mergeCell ref="A12:DC12"/>
    <mergeCell ref="A15:AE15"/>
    <mergeCell ref="CN9:DC9"/>
    <mergeCell ref="AL14:BA14"/>
    <mergeCell ref="AF14:AK14"/>
    <mergeCell ref="BB14:BW14"/>
    <mergeCell ref="A14:AE14"/>
    <mergeCell ref="CN68:DC68"/>
    <mergeCell ref="BB67:BW67"/>
    <mergeCell ref="BX67:CM67"/>
    <mergeCell ref="CN6:DC6"/>
    <mergeCell ref="CN7:DC7"/>
    <mergeCell ref="CN8:DC8"/>
    <mergeCell ref="CD8:CL8"/>
    <mergeCell ref="CA6:CL6"/>
    <mergeCell ref="BX63:CM63"/>
    <mergeCell ref="CN24:DC24"/>
    <mergeCell ref="BX65:CM65"/>
    <mergeCell ref="BB63:BW63"/>
    <mergeCell ref="BX62:CM62"/>
    <mergeCell ref="AL58:BA58"/>
    <mergeCell ref="AL65:BA65"/>
    <mergeCell ref="BX61:CM61"/>
    <mergeCell ref="BX59:CM59"/>
    <mergeCell ref="AL60:BA60"/>
    <mergeCell ref="AL62:BA62"/>
    <mergeCell ref="BX51:CM51"/>
    <mergeCell ref="AL57:BA57"/>
    <mergeCell ref="BX56:CM56"/>
    <mergeCell ref="BX53:CM53"/>
    <mergeCell ref="BX52:CM52"/>
    <mergeCell ref="BB52:BW52"/>
    <mergeCell ref="BB51:BW51"/>
    <mergeCell ref="AF54:AK54"/>
    <mergeCell ref="AL63:BA63"/>
    <mergeCell ref="BX58:CM58"/>
    <mergeCell ref="BB57:BW57"/>
    <mergeCell ref="BX57:CM57"/>
    <mergeCell ref="BB59:BW59"/>
    <mergeCell ref="AF61:AK61"/>
    <mergeCell ref="AF58:AK58"/>
    <mergeCell ref="BB55:BW55"/>
    <mergeCell ref="BB54:BW54"/>
    <mergeCell ref="B53:AE53"/>
    <mergeCell ref="AL50:BA50"/>
    <mergeCell ref="AF50:AK50"/>
    <mergeCell ref="B52:AE52"/>
    <mergeCell ref="AF51:AK51"/>
    <mergeCell ref="AL53:BA53"/>
    <mergeCell ref="AF52:AK52"/>
    <mergeCell ref="AF53:AK53"/>
    <mergeCell ref="AL51:BA51"/>
    <mergeCell ref="B50:AE50"/>
    <mergeCell ref="B46:AE46"/>
    <mergeCell ref="BB46:BW46"/>
    <mergeCell ref="B48:AE48"/>
    <mergeCell ref="BB47:BW47"/>
    <mergeCell ref="AF49:AK49"/>
    <mergeCell ref="B47:AE47"/>
    <mergeCell ref="AF46:AK46"/>
    <mergeCell ref="AL47:BA47"/>
    <mergeCell ref="B49:AE49"/>
    <mergeCell ref="AL48:BA48"/>
    <mergeCell ref="AL30:BA30"/>
    <mergeCell ref="B30:AE30"/>
    <mergeCell ref="B37:AE37"/>
    <mergeCell ref="AL37:BA37"/>
    <mergeCell ref="B31:AE31"/>
    <mergeCell ref="B33:AE33"/>
    <mergeCell ref="AF33:AK33"/>
    <mergeCell ref="AL33:BA33"/>
    <mergeCell ref="AF30:AK30"/>
    <mergeCell ref="AF35:AK35"/>
    <mergeCell ref="BX32:CM32"/>
    <mergeCell ref="B39:AE39"/>
    <mergeCell ref="B35:AE35"/>
    <mergeCell ref="BB32:BW32"/>
    <mergeCell ref="BX33:CM33"/>
    <mergeCell ref="BB33:BW33"/>
    <mergeCell ref="AF39:AK39"/>
    <mergeCell ref="AL38:BA38"/>
    <mergeCell ref="AF38:AK38"/>
    <mergeCell ref="BX36:CM36"/>
    <mergeCell ref="B29:AE29"/>
    <mergeCell ref="AF45:AK45"/>
    <mergeCell ref="B44:AE44"/>
    <mergeCell ref="B45:AE45"/>
    <mergeCell ref="B40:AE40"/>
    <mergeCell ref="AF42:AK42"/>
    <mergeCell ref="B34:AE34"/>
    <mergeCell ref="AF40:AK40"/>
    <mergeCell ref="AF44:AK44"/>
    <mergeCell ref="B42:AE42"/>
  </mergeCells>
  <printOptions/>
  <pageMargins left="0.7" right="0.7" top="0.75" bottom="0.75" header="0.3" footer="0.3"/>
  <pageSetup fitToHeight="0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8"/>
  <sheetViews>
    <sheetView view="pageBreakPreview" zoomScaleSheetLayoutView="100" zoomScalePageLayoutView="0" workbookViewId="0" topLeftCell="A4">
      <selection activeCell="BV26" sqref="BV26:CE26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13" t="s">
        <v>48</v>
      </c>
      <c r="BV1" s="113"/>
      <c r="BW1" s="113"/>
      <c r="BX1" s="113"/>
      <c r="BY1" s="113"/>
      <c r="BZ1" s="113"/>
      <c r="CA1" s="113"/>
      <c r="CB1" s="113"/>
      <c r="CC1" s="113"/>
      <c r="CD1" s="113"/>
      <c r="CE1" s="113"/>
    </row>
    <row r="2" spans="1:83" ht="12.75">
      <c r="A2" s="119" t="s">
        <v>120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40"/>
      <c r="AE4" s="238" t="s">
        <v>14</v>
      </c>
      <c r="AF4" s="239"/>
      <c r="AG4" s="239"/>
      <c r="AH4" s="239"/>
      <c r="AI4" s="239"/>
      <c r="AJ4" s="240"/>
      <c r="AK4" s="238" t="s">
        <v>67</v>
      </c>
      <c r="AL4" s="239"/>
      <c r="AM4" s="239"/>
      <c r="AN4" s="239"/>
      <c r="AO4" s="239"/>
      <c r="AP4" s="239"/>
      <c r="AQ4" s="239"/>
      <c r="AR4" s="239"/>
      <c r="AS4" s="240"/>
      <c r="AT4" s="238" t="s">
        <v>47</v>
      </c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40"/>
      <c r="BK4" s="238" t="s">
        <v>10</v>
      </c>
      <c r="BL4" s="239"/>
      <c r="BM4" s="239"/>
      <c r="BN4" s="239"/>
      <c r="BO4" s="239"/>
      <c r="BP4" s="239"/>
      <c r="BQ4" s="239"/>
      <c r="BR4" s="239"/>
      <c r="BS4" s="239"/>
      <c r="BT4" s="239"/>
      <c r="BU4" s="240"/>
      <c r="BV4" s="238" t="s">
        <v>17</v>
      </c>
      <c r="BW4" s="239"/>
      <c r="BX4" s="239"/>
      <c r="BY4" s="239"/>
      <c r="BZ4" s="239"/>
      <c r="CA4" s="239"/>
      <c r="CB4" s="239"/>
      <c r="CC4" s="239"/>
      <c r="CD4" s="239"/>
      <c r="CE4" s="239"/>
    </row>
    <row r="5" spans="1:83" ht="13.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3"/>
      <c r="AE5" s="241"/>
      <c r="AF5" s="242"/>
      <c r="AG5" s="242"/>
      <c r="AH5" s="242"/>
      <c r="AI5" s="242"/>
      <c r="AJ5" s="243"/>
      <c r="AK5" s="241"/>
      <c r="AL5" s="242"/>
      <c r="AM5" s="242"/>
      <c r="AN5" s="242"/>
      <c r="AO5" s="242"/>
      <c r="AP5" s="242"/>
      <c r="AQ5" s="242"/>
      <c r="AR5" s="242"/>
      <c r="AS5" s="243"/>
      <c r="AT5" s="241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3"/>
      <c r="BK5" s="241"/>
      <c r="BL5" s="242"/>
      <c r="BM5" s="242"/>
      <c r="BN5" s="242"/>
      <c r="BO5" s="242"/>
      <c r="BP5" s="242"/>
      <c r="BQ5" s="242"/>
      <c r="BR5" s="242"/>
      <c r="BS5" s="242"/>
      <c r="BT5" s="242"/>
      <c r="BU5" s="243"/>
      <c r="BV5" s="241"/>
      <c r="BW5" s="242"/>
      <c r="BX5" s="242"/>
      <c r="BY5" s="242"/>
      <c r="BZ5" s="242"/>
      <c r="CA5" s="242"/>
      <c r="CB5" s="242"/>
      <c r="CC5" s="242"/>
      <c r="CD5" s="242"/>
      <c r="CE5" s="242"/>
    </row>
    <row r="6" spans="1:83" ht="10.5" thickBot="1">
      <c r="A6" s="121">
        <v>1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46">
        <v>2</v>
      </c>
      <c r="AF6" s="246"/>
      <c r="AG6" s="246"/>
      <c r="AH6" s="246"/>
      <c r="AI6" s="246"/>
      <c r="AJ6" s="246"/>
      <c r="AK6" s="246">
        <v>3</v>
      </c>
      <c r="AL6" s="246"/>
      <c r="AM6" s="246"/>
      <c r="AN6" s="246"/>
      <c r="AO6" s="246"/>
      <c r="AP6" s="246"/>
      <c r="AQ6" s="246"/>
      <c r="AR6" s="246"/>
      <c r="AS6" s="246"/>
      <c r="AT6" s="246">
        <v>4</v>
      </c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>
        <v>5</v>
      </c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>
        <v>6</v>
      </c>
      <c r="BW6" s="246"/>
      <c r="BX6" s="246"/>
      <c r="BY6" s="246"/>
      <c r="BZ6" s="246"/>
      <c r="CA6" s="246"/>
      <c r="CB6" s="246"/>
      <c r="CC6" s="246"/>
      <c r="CD6" s="246"/>
      <c r="CE6" s="246"/>
    </row>
    <row r="7" spans="1:83" s="22" customFormat="1" ht="14.25" customHeight="1">
      <c r="A7" s="21"/>
      <c r="B7" s="252" t="s">
        <v>16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3"/>
      <c r="AE7" s="254" t="s">
        <v>18</v>
      </c>
      <c r="AF7" s="245"/>
      <c r="AG7" s="245"/>
      <c r="AH7" s="245"/>
      <c r="AI7" s="245"/>
      <c r="AJ7" s="245"/>
      <c r="AK7" s="245" t="s">
        <v>51</v>
      </c>
      <c r="AL7" s="245"/>
      <c r="AM7" s="245"/>
      <c r="AN7" s="245"/>
      <c r="AO7" s="245"/>
      <c r="AP7" s="245"/>
      <c r="AQ7" s="245"/>
      <c r="AR7" s="245"/>
      <c r="AS7" s="245"/>
      <c r="AT7" s="244">
        <f>AT9+AT10+AT11+AT12+AT13+AT15+AT16+AT17+AT18+AT19+AT20+AT21+AT22+AT23+AT24+AT25+AT26+AT27+AT28+AT29+AT30+AT31+AT32+AT33+AT34+AT35+AT36+AT39+AT40+AT41+AT42+AT38+AT37</f>
        <v>17298774.72</v>
      </c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>
        <f>BK9+BK11+BK12+BK15+BK16+BK17+BK20+BK22+BK24+BK25+BK29+BK30+BK32+BK34+BK40+BK18+BK21+BK23+BK27+BK36+BK42+BK10+BK13+BK31+BK33+BK39+BK37+BK38</f>
        <v>6897961.72</v>
      </c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>
        <f>AT7-BK7</f>
        <v>10400813</v>
      </c>
      <c r="BW7" s="244"/>
      <c r="BX7" s="244"/>
      <c r="BY7" s="244"/>
      <c r="BZ7" s="244"/>
      <c r="CA7" s="244"/>
      <c r="CB7" s="244"/>
      <c r="CC7" s="244"/>
      <c r="CD7" s="244"/>
      <c r="CE7" s="244"/>
    </row>
    <row r="8" spans="1:83" ht="14.25" customHeight="1">
      <c r="A8" s="5"/>
      <c r="B8" s="257" t="s">
        <v>13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8"/>
      <c r="AE8" s="255" t="s">
        <v>77</v>
      </c>
      <c r="AF8" s="256"/>
      <c r="AG8" s="256"/>
      <c r="AH8" s="256"/>
      <c r="AI8" s="256"/>
      <c r="AJ8" s="256"/>
      <c r="AK8" s="110" t="s">
        <v>77</v>
      </c>
      <c r="AL8" s="110"/>
      <c r="AM8" s="110"/>
      <c r="AN8" s="110"/>
      <c r="AO8" s="110"/>
      <c r="AP8" s="110"/>
      <c r="AQ8" s="110"/>
      <c r="AR8" s="110"/>
      <c r="AS8" s="110"/>
      <c r="AT8" s="67" t="s">
        <v>77</v>
      </c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 t="s">
        <v>77</v>
      </c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 t="s">
        <v>77</v>
      </c>
      <c r="BW8" s="67"/>
      <c r="BX8" s="67"/>
      <c r="BY8" s="67"/>
      <c r="BZ8" s="67"/>
      <c r="CA8" s="67"/>
      <c r="CB8" s="67"/>
      <c r="CC8" s="67"/>
      <c r="CD8" s="67"/>
      <c r="CE8" s="67"/>
    </row>
    <row r="9" spans="1:83" ht="156" customHeight="1">
      <c r="A9" s="8"/>
      <c r="B9" s="59" t="s">
        <v>158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60"/>
      <c r="AE9" s="191" t="s">
        <v>18</v>
      </c>
      <c r="AF9" s="192"/>
      <c r="AG9" s="192"/>
      <c r="AH9" s="192"/>
      <c r="AI9" s="192"/>
      <c r="AJ9" s="193"/>
      <c r="AK9" s="146" t="s">
        <v>150</v>
      </c>
      <c r="AL9" s="64"/>
      <c r="AM9" s="64"/>
      <c r="AN9" s="64"/>
      <c r="AO9" s="64"/>
      <c r="AP9" s="64"/>
      <c r="AQ9" s="64"/>
      <c r="AR9" s="64"/>
      <c r="AS9" s="65"/>
      <c r="AT9" s="99">
        <v>3538000</v>
      </c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1"/>
      <c r="BK9" s="93">
        <v>1664339.58</v>
      </c>
      <c r="BL9" s="94"/>
      <c r="BM9" s="94"/>
      <c r="BN9" s="94"/>
      <c r="BO9" s="94"/>
      <c r="BP9" s="94"/>
      <c r="BQ9" s="94"/>
      <c r="BR9" s="94"/>
      <c r="BS9" s="94"/>
      <c r="BT9" s="94"/>
      <c r="BU9" s="95"/>
      <c r="BV9" s="99">
        <f aca="true" t="shared" si="0" ref="BV9:BV17">AT9-BK9</f>
        <v>1873660.42</v>
      </c>
      <c r="BW9" s="100"/>
      <c r="BX9" s="100"/>
      <c r="BY9" s="100"/>
      <c r="BZ9" s="100"/>
      <c r="CA9" s="100"/>
      <c r="CB9" s="100"/>
      <c r="CC9" s="100"/>
      <c r="CD9" s="100"/>
      <c r="CE9" s="101"/>
    </row>
    <row r="10" spans="1:83" ht="168" customHeight="1">
      <c r="A10" s="8"/>
      <c r="B10" s="59" t="s">
        <v>159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  <c r="AE10" s="184" t="s">
        <v>18</v>
      </c>
      <c r="AF10" s="185"/>
      <c r="AG10" s="185"/>
      <c r="AH10" s="185"/>
      <c r="AI10" s="185"/>
      <c r="AJ10" s="185"/>
      <c r="AK10" s="110" t="s">
        <v>151</v>
      </c>
      <c r="AL10" s="110"/>
      <c r="AM10" s="110"/>
      <c r="AN10" s="110"/>
      <c r="AO10" s="110"/>
      <c r="AP10" s="110"/>
      <c r="AQ10" s="110"/>
      <c r="AR10" s="110"/>
      <c r="AS10" s="110"/>
      <c r="AT10" s="99">
        <v>297200</v>
      </c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1"/>
      <c r="BK10" s="68">
        <v>74292</v>
      </c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99">
        <f t="shared" si="0"/>
        <v>222908</v>
      </c>
      <c r="BW10" s="100"/>
      <c r="BX10" s="100"/>
      <c r="BY10" s="100"/>
      <c r="BZ10" s="100"/>
      <c r="CA10" s="100"/>
      <c r="CB10" s="100"/>
      <c r="CC10" s="100"/>
      <c r="CD10" s="100"/>
      <c r="CE10" s="101"/>
    </row>
    <row r="11" spans="1:83" ht="187.5" customHeight="1">
      <c r="A11" s="8"/>
      <c r="B11" s="59" t="s">
        <v>160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  <c r="AE11" s="184" t="s">
        <v>18</v>
      </c>
      <c r="AF11" s="185"/>
      <c r="AG11" s="185"/>
      <c r="AH11" s="185"/>
      <c r="AI11" s="185"/>
      <c r="AJ11" s="185"/>
      <c r="AK11" s="110" t="s">
        <v>152</v>
      </c>
      <c r="AL11" s="110"/>
      <c r="AM11" s="110"/>
      <c r="AN11" s="110"/>
      <c r="AO11" s="110"/>
      <c r="AP11" s="110"/>
      <c r="AQ11" s="110"/>
      <c r="AR11" s="110"/>
      <c r="AS11" s="110"/>
      <c r="AT11" s="99">
        <v>1158200</v>
      </c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1"/>
      <c r="BK11" s="68">
        <v>587474.91</v>
      </c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7">
        <f t="shared" si="0"/>
        <v>570725.09</v>
      </c>
      <c r="BW11" s="67"/>
      <c r="BX11" s="67"/>
      <c r="BY11" s="67"/>
      <c r="BZ11" s="67"/>
      <c r="CA11" s="67"/>
      <c r="CB11" s="67"/>
      <c r="CC11" s="67"/>
      <c r="CD11" s="67"/>
      <c r="CE11" s="67"/>
    </row>
    <row r="12" spans="1:83" s="18" customFormat="1" ht="191.25" customHeight="1">
      <c r="A12" s="16"/>
      <c r="B12" s="54" t="s">
        <v>172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5"/>
      <c r="AE12" s="208" t="s">
        <v>18</v>
      </c>
      <c r="AF12" s="209"/>
      <c r="AG12" s="209"/>
      <c r="AH12" s="209"/>
      <c r="AI12" s="209"/>
      <c r="AJ12" s="209"/>
      <c r="AK12" s="209" t="s">
        <v>153</v>
      </c>
      <c r="AL12" s="209"/>
      <c r="AM12" s="209"/>
      <c r="AN12" s="209"/>
      <c r="AO12" s="209"/>
      <c r="AP12" s="209"/>
      <c r="AQ12" s="209"/>
      <c r="AR12" s="209"/>
      <c r="AS12" s="209"/>
      <c r="AT12" s="106">
        <v>767300</v>
      </c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8"/>
      <c r="BK12" s="118">
        <v>361337.81</v>
      </c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>
        <f t="shared" si="0"/>
        <v>405962.19</v>
      </c>
      <c r="BW12" s="118"/>
      <c r="BX12" s="118"/>
      <c r="BY12" s="118"/>
      <c r="BZ12" s="118"/>
      <c r="CA12" s="118"/>
      <c r="CB12" s="118"/>
      <c r="CC12" s="118"/>
      <c r="CD12" s="118"/>
      <c r="CE12" s="118"/>
    </row>
    <row r="13" spans="1:83" s="18" customFormat="1" ht="191.25" customHeight="1">
      <c r="A13" s="16"/>
      <c r="B13" s="54" t="s">
        <v>234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208" t="s">
        <v>18</v>
      </c>
      <c r="AF13" s="209"/>
      <c r="AG13" s="209"/>
      <c r="AH13" s="209"/>
      <c r="AI13" s="209"/>
      <c r="AJ13" s="209"/>
      <c r="AK13" s="209" t="s">
        <v>233</v>
      </c>
      <c r="AL13" s="209"/>
      <c r="AM13" s="209"/>
      <c r="AN13" s="209"/>
      <c r="AO13" s="209"/>
      <c r="AP13" s="209"/>
      <c r="AQ13" s="209"/>
      <c r="AR13" s="209"/>
      <c r="AS13" s="209"/>
      <c r="AT13" s="106">
        <v>81600</v>
      </c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8"/>
      <c r="BK13" s="118">
        <v>9978.16</v>
      </c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>
        <f t="shared" si="0"/>
        <v>71621.84</v>
      </c>
      <c r="BW13" s="118"/>
      <c r="BX13" s="118"/>
      <c r="BY13" s="118"/>
      <c r="BZ13" s="118"/>
      <c r="CA13" s="118"/>
      <c r="CB13" s="118"/>
      <c r="CC13" s="118"/>
      <c r="CD13" s="118"/>
      <c r="CE13" s="118"/>
    </row>
    <row r="14" spans="1:83" s="20" customFormat="1" ht="1.5" customHeight="1" hidden="1">
      <c r="A14" s="13"/>
      <c r="B14" s="54" t="s">
        <v>101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E14" s="208" t="s">
        <v>18</v>
      </c>
      <c r="AF14" s="209"/>
      <c r="AG14" s="209"/>
      <c r="AH14" s="209"/>
      <c r="AI14" s="209"/>
      <c r="AJ14" s="209"/>
      <c r="AK14" s="209" t="s">
        <v>110</v>
      </c>
      <c r="AL14" s="209"/>
      <c r="AM14" s="209"/>
      <c r="AN14" s="209"/>
      <c r="AO14" s="209"/>
      <c r="AP14" s="209"/>
      <c r="AQ14" s="209"/>
      <c r="AR14" s="209"/>
      <c r="AS14" s="209"/>
      <c r="AT14" s="106">
        <f>SUM(AT18:BJ18)</f>
        <v>200</v>
      </c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8"/>
      <c r="BK14" s="118">
        <f>SUM(BK18:BU18)</f>
        <v>200</v>
      </c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>
        <f t="shared" si="0"/>
        <v>0</v>
      </c>
      <c r="BW14" s="118"/>
      <c r="BX14" s="118"/>
      <c r="BY14" s="118"/>
      <c r="BZ14" s="118"/>
      <c r="CA14" s="118"/>
      <c r="CB14" s="118"/>
      <c r="CC14" s="118"/>
      <c r="CD14" s="118"/>
      <c r="CE14" s="118"/>
    </row>
    <row r="15" spans="1:83" ht="156" customHeight="1">
      <c r="A15" s="8"/>
      <c r="B15" s="54" t="s">
        <v>168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/>
      <c r="AE15" s="172" t="s">
        <v>18</v>
      </c>
      <c r="AF15" s="173"/>
      <c r="AG15" s="173"/>
      <c r="AH15" s="173"/>
      <c r="AI15" s="173"/>
      <c r="AJ15" s="174"/>
      <c r="AK15" s="210" t="s">
        <v>167</v>
      </c>
      <c r="AL15" s="167"/>
      <c r="AM15" s="167"/>
      <c r="AN15" s="167"/>
      <c r="AO15" s="167"/>
      <c r="AP15" s="167"/>
      <c r="AQ15" s="167"/>
      <c r="AR15" s="167"/>
      <c r="AS15" s="168"/>
      <c r="AT15" s="93">
        <v>193500</v>
      </c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5"/>
      <c r="BK15" s="93">
        <v>193299</v>
      </c>
      <c r="BL15" s="94"/>
      <c r="BM15" s="94"/>
      <c r="BN15" s="94"/>
      <c r="BO15" s="94"/>
      <c r="BP15" s="94"/>
      <c r="BQ15" s="94"/>
      <c r="BR15" s="94"/>
      <c r="BS15" s="94"/>
      <c r="BT15" s="94"/>
      <c r="BU15" s="95"/>
      <c r="BV15" s="93">
        <f t="shared" si="0"/>
        <v>201</v>
      </c>
      <c r="BW15" s="94"/>
      <c r="BX15" s="94"/>
      <c r="BY15" s="94"/>
      <c r="BZ15" s="94"/>
      <c r="CA15" s="94"/>
      <c r="CB15" s="94"/>
      <c r="CC15" s="94"/>
      <c r="CD15" s="94"/>
      <c r="CE15" s="95"/>
    </row>
    <row r="16" spans="1:83" ht="151.5" customHeight="1">
      <c r="A16" s="8"/>
      <c r="B16" s="54" t="s">
        <v>161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5"/>
      <c r="AE16" s="172" t="s">
        <v>18</v>
      </c>
      <c r="AF16" s="173"/>
      <c r="AG16" s="173"/>
      <c r="AH16" s="173"/>
      <c r="AI16" s="173"/>
      <c r="AJ16" s="174"/>
      <c r="AK16" s="210" t="s">
        <v>154</v>
      </c>
      <c r="AL16" s="167"/>
      <c r="AM16" s="167"/>
      <c r="AN16" s="167"/>
      <c r="AO16" s="167"/>
      <c r="AP16" s="167"/>
      <c r="AQ16" s="167"/>
      <c r="AR16" s="167"/>
      <c r="AS16" s="168"/>
      <c r="AT16" s="93">
        <v>7800</v>
      </c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5"/>
      <c r="BK16" s="93">
        <v>6843</v>
      </c>
      <c r="BL16" s="94"/>
      <c r="BM16" s="94"/>
      <c r="BN16" s="94"/>
      <c r="BO16" s="94"/>
      <c r="BP16" s="94"/>
      <c r="BQ16" s="94"/>
      <c r="BR16" s="94"/>
      <c r="BS16" s="94"/>
      <c r="BT16" s="94"/>
      <c r="BU16" s="95"/>
      <c r="BV16" s="93">
        <f t="shared" si="0"/>
        <v>957</v>
      </c>
      <c r="BW16" s="94"/>
      <c r="BX16" s="94"/>
      <c r="BY16" s="94"/>
      <c r="BZ16" s="94"/>
      <c r="CA16" s="94"/>
      <c r="CB16" s="94"/>
      <c r="CC16" s="94"/>
      <c r="CD16" s="94"/>
      <c r="CE16" s="95"/>
    </row>
    <row r="17" spans="1:83" ht="151.5" customHeight="1">
      <c r="A17" s="8"/>
      <c r="B17" s="54" t="s">
        <v>211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5"/>
      <c r="AE17" s="172" t="s">
        <v>18</v>
      </c>
      <c r="AF17" s="173"/>
      <c r="AG17" s="173"/>
      <c r="AH17" s="173"/>
      <c r="AI17" s="173"/>
      <c r="AJ17" s="174"/>
      <c r="AK17" s="210" t="s">
        <v>210</v>
      </c>
      <c r="AL17" s="167"/>
      <c r="AM17" s="167"/>
      <c r="AN17" s="167"/>
      <c r="AO17" s="167"/>
      <c r="AP17" s="167"/>
      <c r="AQ17" s="167"/>
      <c r="AR17" s="167"/>
      <c r="AS17" s="168"/>
      <c r="AT17" s="93">
        <v>10000</v>
      </c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5"/>
      <c r="BK17" s="93">
        <v>5373.36</v>
      </c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V17" s="93">
        <f t="shared" si="0"/>
        <v>4626.64</v>
      </c>
      <c r="BW17" s="94"/>
      <c r="BX17" s="94"/>
      <c r="BY17" s="94"/>
      <c r="BZ17" s="94"/>
      <c r="CA17" s="94"/>
      <c r="CB17" s="94"/>
      <c r="CC17" s="94"/>
      <c r="CD17" s="94"/>
      <c r="CE17" s="95"/>
    </row>
    <row r="18" spans="1:83" ht="219" customHeight="1">
      <c r="A18" s="8"/>
      <c r="B18" s="59" t="s">
        <v>173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  <c r="AE18" s="184" t="s">
        <v>18</v>
      </c>
      <c r="AF18" s="185"/>
      <c r="AG18" s="185"/>
      <c r="AH18" s="185"/>
      <c r="AI18" s="185"/>
      <c r="AJ18" s="185"/>
      <c r="AK18" s="146" t="s">
        <v>155</v>
      </c>
      <c r="AL18" s="219"/>
      <c r="AM18" s="219"/>
      <c r="AN18" s="219"/>
      <c r="AO18" s="219"/>
      <c r="AP18" s="219"/>
      <c r="AQ18" s="219"/>
      <c r="AR18" s="219"/>
      <c r="AS18" s="220"/>
      <c r="AT18" s="99">
        <v>200</v>
      </c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4"/>
      <c r="BI18" s="14"/>
      <c r="BJ18" s="15"/>
      <c r="BK18" s="93">
        <v>200</v>
      </c>
      <c r="BL18" s="205"/>
      <c r="BM18" s="205"/>
      <c r="BN18" s="205"/>
      <c r="BO18" s="205"/>
      <c r="BP18" s="205"/>
      <c r="BQ18" s="205"/>
      <c r="BR18" s="205"/>
      <c r="BS18" s="205"/>
      <c r="BT18" s="205"/>
      <c r="BU18" s="206"/>
      <c r="BV18" s="99" t="s">
        <v>77</v>
      </c>
      <c r="BW18" s="188"/>
      <c r="BX18" s="188"/>
      <c r="BY18" s="188"/>
      <c r="BZ18" s="188"/>
      <c r="CA18" s="188"/>
      <c r="CB18" s="188"/>
      <c r="CC18" s="188"/>
      <c r="CD18" s="188"/>
      <c r="CE18" s="207"/>
    </row>
    <row r="19" spans="1:83" ht="139.5" customHeight="1">
      <c r="A19" s="8"/>
      <c r="B19" s="59" t="s">
        <v>162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5"/>
      <c r="AE19" s="184" t="s">
        <v>18</v>
      </c>
      <c r="AF19" s="185"/>
      <c r="AG19" s="185"/>
      <c r="AH19" s="185"/>
      <c r="AI19" s="185"/>
      <c r="AJ19" s="185"/>
      <c r="AK19" s="146" t="s">
        <v>156</v>
      </c>
      <c r="AL19" s="219"/>
      <c r="AM19" s="219"/>
      <c r="AN19" s="219"/>
      <c r="AO19" s="219"/>
      <c r="AP19" s="219"/>
      <c r="AQ19" s="219"/>
      <c r="AR19" s="219"/>
      <c r="AS19" s="220"/>
      <c r="AT19" s="99">
        <v>264600</v>
      </c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  <c r="BG19" s="247"/>
      <c r="BH19" s="14"/>
      <c r="BI19" s="14"/>
      <c r="BJ19" s="15"/>
      <c r="BK19" s="93" t="s">
        <v>77</v>
      </c>
      <c r="BL19" s="205"/>
      <c r="BM19" s="205"/>
      <c r="BN19" s="205"/>
      <c r="BO19" s="205"/>
      <c r="BP19" s="205"/>
      <c r="BQ19" s="205"/>
      <c r="BR19" s="205"/>
      <c r="BS19" s="205"/>
      <c r="BT19" s="205"/>
      <c r="BU19" s="206"/>
      <c r="BV19" s="99">
        <v>264600</v>
      </c>
      <c r="BW19" s="247"/>
      <c r="BX19" s="247"/>
      <c r="BY19" s="247"/>
      <c r="BZ19" s="247"/>
      <c r="CA19" s="247"/>
      <c r="CB19" s="247"/>
      <c r="CC19" s="247"/>
      <c r="CD19" s="247"/>
      <c r="CE19" s="248"/>
    </row>
    <row r="20" spans="1:83" ht="198.75" customHeight="1">
      <c r="A20" s="8"/>
      <c r="B20" s="54" t="s">
        <v>174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5"/>
      <c r="AE20" s="208" t="s">
        <v>18</v>
      </c>
      <c r="AF20" s="209"/>
      <c r="AG20" s="209"/>
      <c r="AH20" s="209"/>
      <c r="AI20" s="209"/>
      <c r="AJ20" s="209"/>
      <c r="AK20" s="199" t="s">
        <v>187</v>
      </c>
      <c r="AL20" s="259"/>
      <c r="AM20" s="259"/>
      <c r="AN20" s="259"/>
      <c r="AO20" s="259"/>
      <c r="AP20" s="259"/>
      <c r="AQ20" s="259"/>
      <c r="AR20" s="259"/>
      <c r="AS20" s="260"/>
      <c r="AT20" s="181">
        <v>78000</v>
      </c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37"/>
      <c r="BI20" s="37"/>
      <c r="BJ20" s="38"/>
      <c r="BK20" s="181">
        <v>23350</v>
      </c>
      <c r="BL20" s="249"/>
      <c r="BM20" s="249"/>
      <c r="BN20" s="249"/>
      <c r="BO20" s="249"/>
      <c r="BP20" s="249"/>
      <c r="BQ20" s="249"/>
      <c r="BR20" s="249"/>
      <c r="BS20" s="249"/>
      <c r="BT20" s="249"/>
      <c r="BU20" s="250"/>
      <c r="BV20" s="181">
        <f>AT20-BK20</f>
        <v>54650</v>
      </c>
      <c r="BW20" s="249"/>
      <c r="BX20" s="249"/>
      <c r="BY20" s="249"/>
      <c r="BZ20" s="249"/>
      <c r="CA20" s="249"/>
      <c r="CB20" s="249"/>
      <c r="CC20" s="249"/>
      <c r="CD20" s="249"/>
      <c r="CE20" s="250"/>
    </row>
    <row r="21" spans="1:83" ht="143.25" customHeight="1">
      <c r="A21" s="8"/>
      <c r="B21" s="59" t="s">
        <v>163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5"/>
      <c r="AE21" s="191" t="s">
        <v>18</v>
      </c>
      <c r="AF21" s="192"/>
      <c r="AG21" s="192"/>
      <c r="AH21" s="192"/>
      <c r="AI21" s="192"/>
      <c r="AJ21" s="193"/>
      <c r="AK21" s="199" t="s">
        <v>188</v>
      </c>
      <c r="AL21" s="200"/>
      <c r="AM21" s="200"/>
      <c r="AN21" s="200"/>
      <c r="AO21" s="200"/>
      <c r="AP21" s="200"/>
      <c r="AQ21" s="200"/>
      <c r="AR21" s="200"/>
      <c r="AS21" s="201"/>
      <c r="AT21" s="202">
        <v>20000</v>
      </c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33"/>
      <c r="BI21" s="33"/>
      <c r="BJ21" s="34"/>
      <c r="BK21" s="181">
        <v>20000</v>
      </c>
      <c r="BL21" s="182"/>
      <c r="BM21" s="182"/>
      <c r="BN21" s="182"/>
      <c r="BO21" s="182"/>
      <c r="BP21" s="182"/>
      <c r="BQ21" s="182"/>
      <c r="BR21" s="182"/>
      <c r="BS21" s="182"/>
      <c r="BT21" s="182"/>
      <c r="BU21" s="183"/>
      <c r="BV21" s="202" t="s">
        <v>77</v>
      </c>
      <c r="BW21" s="203"/>
      <c r="BX21" s="203"/>
      <c r="BY21" s="203"/>
      <c r="BZ21" s="203"/>
      <c r="CA21" s="203"/>
      <c r="CB21" s="203"/>
      <c r="CC21" s="203"/>
      <c r="CD21" s="203"/>
      <c r="CE21" s="204"/>
    </row>
    <row r="22" spans="1:83" ht="187.5" customHeight="1">
      <c r="A22" s="8"/>
      <c r="B22" s="59" t="s">
        <v>175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5"/>
      <c r="AE22" s="191" t="s">
        <v>18</v>
      </c>
      <c r="AF22" s="192"/>
      <c r="AG22" s="192"/>
      <c r="AH22" s="192"/>
      <c r="AI22" s="192"/>
      <c r="AJ22" s="193"/>
      <c r="AK22" s="199" t="s">
        <v>157</v>
      </c>
      <c r="AL22" s="200"/>
      <c r="AM22" s="200"/>
      <c r="AN22" s="200"/>
      <c r="AO22" s="200"/>
      <c r="AP22" s="200"/>
      <c r="AQ22" s="200"/>
      <c r="AR22" s="200"/>
      <c r="AS22" s="201"/>
      <c r="AT22" s="202">
        <v>110000</v>
      </c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33"/>
      <c r="BI22" s="33"/>
      <c r="BJ22" s="34"/>
      <c r="BK22" s="181">
        <v>4500</v>
      </c>
      <c r="BL22" s="182"/>
      <c r="BM22" s="182"/>
      <c r="BN22" s="182"/>
      <c r="BO22" s="182"/>
      <c r="BP22" s="182"/>
      <c r="BQ22" s="182"/>
      <c r="BR22" s="182"/>
      <c r="BS22" s="182"/>
      <c r="BT22" s="182"/>
      <c r="BU22" s="183"/>
      <c r="BV22" s="202">
        <f>AT22-BK22</f>
        <v>105500</v>
      </c>
      <c r="BW22" s="203"/>
      <c r="BX22" s="203"/>
      <c r="BY22" s="203"/>
      <c r="BZ22" s="203"/>
      <c r="CA22" s="203"/>
      <c r="CB22" s="203"/>
      <c r="CC22" s="203"/>
      <c r="CD22" s="203"/>
      <c r="CE22" s="204"/>
    </row>
    <row r="23" spans="1:83" ht="105.75" customHeight="1">
      <c r="A23" s="8"/>
      <c r="B23" s="54" t="s">
        <v>213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90"/>
      <c r="AE23" s="191" t="s">
        <v>18</v>
      </c>
      <c r="AF23" s="192"/>
      <c r="AG23" s="192"/>
      <c r="AH23" s="192"/>
      <c r="AI23" s="192"/>
      <c r="AJ23" s="193"/>
      <c r="AK23" s="199" t="s">
        <v>212</v>
      </c>
      <c r="AL23" s="200"/>
      <c r="AM23" s="200"/>
      <c r="AN23" s="200"/>
      <c r="AO23" s="200"/>
      <c r="AP23" s="200"/>
      <c r="AQ23" s="200"/>
      <c r="AR23" s="200"/>
      <c r="AS23" s="201"/>
      <c r="AT23" s="181">
        <v>127500</v>
      </c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33"/>
      <c r="BI23" s="33"/>
      <c r="BJ23" s="34"/>
      <c r="BK23" s="181">
        <v>6350</v>
      </c>
      <c r="BL23" s="182"/>
      <c r="BM23" s="182"/>
      <c r="BN23" s="182"/>
      <c r="BO23" s="182"/>
      <c r="BP23" s="182"/>
      <c r="BQ23" s="182"/>
      <c r="BR23" s="182"/>
      <c r="BS23" s="182"/>
      <c r="BT23" s="182"/>
      <c r="BU23" s="183"/>
      <c r="BV23" s="202">
        <f>AT23-BK23</f>
        <v>121150</v>
      </c>
      <c r="BW23" s="203"/>
      <c r="BX23" s="203"/>
      <c r="BY23" s="203"/>
      <c r="BZ23" s="203"/>
      <c r="CA23" s="203"/>
      <c r="CB23" s="203"/>
      <c r="CC23" s="203"/>
      <c r="CD23" s="203"/>
      <c r="CE23" s="204"/>
    </row>
    <row r="24" spans="1:83" ht="147.75" customHeight="1">
      <c r="A24" s="8"/>
      <c r="B24" s="59" t="s">
        <v>164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5"/>
      <c r="AE24" s="184" t="s">
        <v>18</v>
      </c>
      <c r="AF24" s="185"/>
      <c r="AG24" s="185"/>
      <c r="AH24" s="185"/>
      <c r="AI24" s="185"/>
      <c r="AJ24" s="185"/>
      <c r="AK24" s="146" t="s">
        <v>208</v>
      </c>
      <c r="AL24" s="186"/>
      <c r="AM24" s="186"/>
      <c r="AN24" s="186"/>
      <c r="AO24" s="186"/>
      <c r="AP24" s="186"/>
      <c r="AQ24" s="186"/>
      <c r="AR24" s="186"/>
      <c r="AS24" s="187"/>
      <c r="AT24" s="99">
        <v>63500</v>
      </c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4"/>
      <c r="BI24" s="14"/>
      <c r="BJ24" s="15"/>
      <c r="BK24" s="93">
        <v>34791.06</v>
      </c>
      <c r="BL24" s="205"/>
      <c r="BM24" s="205"/>
      <c r="BN24" s="205"/>
      <c r="BO24" s="205"/>
      <c r="BP24" s="205"/>
      <c r="BQ24" s="205"/>
      <c r="BR24" s="205"/>
      <c r="BS24" s="205"/>
      <c r="BT24" s="205"/>
      <c r="BU24" s="206"/>
      <c r="BV24" s="99">
        <f>AT24-BK24</f>
        <v>28708.940000000002</v>
      </c>
      <c r="BW24" s="188"/>
      <c r="BX24" s="188"/>
      <c r="BY24" s="188"/>
      <c r="BZ24" s="188"/>
      <c r="CA24" s="188"/>
      <c r="CB24" s="188"/>
      <c r="CC24" s="188"/>
      <c r="CD24" s="188"/>
      <c r="CE24" s="207"/>
    </row>
    <row r="25" spans="1:83" ht="173.25" customHeight="1">
      <c r="A25" s="8"/>
      <c r="B25" s="59" t="s">
        <v>165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60"/>
      <c r="AE25" s="184" t="s">
        <v>18</v>
      </c>
      <c r="AF25" s="185"/>
      <c r="AG25" s="185"/>
      <c r="AH25" s="185"/>
      <c r="AI25" s="185"/>
      <c r="AJ25" s="185"/>
      <c r="AK25" s="146" t="s">
        <v>209</v>
      </c>
      <c r="AL25" s="186"/>
      <c r="AM25" s="186"/>
      <c r="AN25" s="186"/>
      <c r="AO25" s="186"/>
      <c r="AP25" s="186"/>
      <c r="AQ25" s="186"/>
      <c r="AR25" s="186"/>
      <c r="AS25" s="187"/>
      <c r="AT25" s="99">
        <v>33200</v>
      </c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4"/>
      <c r="BI25" s="14"/>
      <c r="BJ25" s="15"/>
      <c r="BK25" s="93">
        <v>6876.66</v>
      </c>
      <c r="BL25" s="205"/>
      <c r="BM25" s="205"/>
      <c r="BN25" s="205"/>
      <c r="BO25" s="205"/>
      <c r="BP25" s="205"/>
      <c r="BQ25" s="205"/>
      <c r="BR25" s="205"/>
      <c r="BS25" s="205"/>
      <c r="BT25" s="205"/>
      <c r="BU25" s="206"/>
      <c r="BV25" s="99">
        <f>AT25-BK25</f>
        <v>26323.34</v>
      </c>
      <c r="BW25" s="188"/>
      <c r="BX25" s="188"/>
      <c r="BY25" s="188"/>
      <c r="BZ25" s="188"/>
      <c r="CA25" s="188"/>
      <c r="CB25" s="188"/>
      <c r="CC25" s="188"/>
      <c r="CD25" s="188"/>
      <c r="CE25" s="207"/>
    </row>
    <row r="26" spans="1:83" ht="188.25" customHeight="1">
      <c r="A26" s="8"/>
      <c r="B26" s="54" t="s">
        <v>176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6"/>
      <c r="AE26" s="208" t="s">
        <v>18</v>
      </c>
      <c r="AF26" s="209"/>
      <c r="AG26" s="209"/>
      <c r="AH26" s="209"/>
      <c r="AI26" s="209"/>
      <c r="AJ26" s="209"/>
      <c r="AK26" s="210" t="s">
        <v>189</v>
      </c>
      <c r="AL26" s="211"/>
      <c r="AM26" s="211"/>
      <c r="AN26" s="211"/>
      <c r="AO26" s="211"/>
      <c r="AP26" s="211"/>
      <c r="AQ26" s="211"/>
      <c r="AR26" s="211"/>
      <c r="AS26" s="212"/>
      <c r="AT26" s="93">
        <v>5000</v>
      </c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35"/>
      <c r="BI26" s="35"/>
      <c r="BJ26" s="36"/>
      <c r="BK26" s="93" t="s">
        <v>77</v>
      </c>
      <c r="BL26" s="205"/>
      <c r="BM26" s="205"/>
      <c r="BN26" s="205"/>
      <c r="BO26" s="205"/>
      <c r="BP26" s="205"/>
      <c r="BQ26" s="205"/>
      <c r="BR26" s="205"/>
      <c r="BS26" s="205"/>
      <c r="BT26" s="205"/>
      <c r="BU26" s="206"/>
      <c r="BV26" s="93">
        <v>5000</v>
      </c>
      <c r="BW26" s="205"/>
      <c r="BX26" s="205"/>
      <c r="BY26" s="205"/>
      <c r="BZ26" s="205"/>
      <c r="CA26" s="205"/>
      <c r="CB26" s="205"/>
      <c r="CC26" s="205"/>
      <c r="CD26" s="205"/>
      <c r="CE26" s="206"/>
    </row>
    <row r="27" spans="1:83" ht="178.5" customHeight="1">
      <c r="A27" s="8"/>
      <c r="B27" s="54" t="s">
        <v>190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6"/>
      <c r="AE27" s="208" t="s">
        <v>18</v>
      </c>
      <c r="AF27" s="209"/>
      <c r="AG27" s="209"/>
      <c r="AH27" s="209"/>
      <c r="AI27" s="209"/>
      <c r="AJ27" s="209"/>
      <c r="AK27" s="210" t="s">
        <v>191</v>
      </c>
      <c r="AL27" s="211"/>
      <c r="AM27" s="211"/>
      <c r="AN27" s="211"/>
      <c r="AO27" s="211"/>
      <c r="AP27" s="211"/>
      <c r="AQ27" s="211"/>
      <c r="AR27" s="211"/>
      <c r="AS27" s="212"/>
      <c r="AT27" s="93">
        <v>5000</v>
      </c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35"/>
      <c r="BI27" s="35"/>
      <c r="BJ27" s="36"/>
      <c r="BK27" s="93">
        <v>1725</v>
      </c>
      <c r="BL27" s="205"/>
      <c r="BM27" s="205"/>
      <c r="BN27" s="205"/>
      <c r="BO27" s="205"/>
      <c r="BP27" s="205"/>
      <c r="BQ27" s="205"/>
      <c r="BR27" s="205"/>
      <c r="BS27" s="205"/>
      <c r="BT27" s="205"/>
      <c r="BU27" s="206"/>
      <c r="BV27" s="93">
        <f>AT27-BK27</f>
        <v>3275</v>
      </c>
      <c r="BW27" s="205"/>
      <c r="BX27" s="205"/>
      <c r="BY27" s="205"/>
      <c r="BZ27" s="205"/>
      <c r="CA27" s="205"/>
      <c r="CB27" s="205"/>
      <c r="CC27" s="205"/>
      <c r="CD27" s="205"/>
      <c r="CE27" s="206"/>
    </row>
    <row r="28" spans="1:83" ht="178.5" customHeight="1">
      <c r="A28" s="8"/>
      <c r="B28" s="54" t="s">
        <v>221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6"/>
      <c r="AE28" s="208" t="s">
        <v>18</v>
      </c>
      <c r="AF28" s="209"/>
      <c r="AG28" s="209"/>
      <c r="AH28" s="209"/>
      <c r="AI28" s="209"/>
      <c r="AJ28" s="209"/>
      <c r="AK28" s="210" t="s">
        <v>192</v>
      </c>
      <c r="AL28" s="211"/>
      <c r="AM28" s="211"/>
      <c r="AN28" s="211"/>
      <c r="AO28" s="211"/>
      <c r="AP28" s="211"/>
      <c r="AQ28" s="211"/>
      <c r="AR28" s="211"/>
      <c r="AS28" s="212"/>
      <c r="AT28" s="93">
        <v>40000</v>
      </c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35"/>
      <c r="BI28" s="35"/>
      <c r="BJ28" s="36"/>
      <c r="BK28" s="93" t="s">
        <v>77</v>
      </c>
      <c r="BL28" s="205"/>
      <c r="BM28" s="205"/>
      <c r="BN28" s="205"/>
      <c r="BO28" s="205"/>
      <c r="BP28" s="205"/>
      <c r="BQ28" s="205"/>
      <c r="BR28" s="205"/>
      <c r="BS28" s="205"/>
      <c r="BT28" s="205"/>
      <c r="BU28" s="206"/>
      <c r="BV28" s="93">
        <v>40000</v>
      </c>
      <c r="BW28" s="205"/>
      <c r="BX28" s="205"/>
      <c r="BY28" s="205"/>
      <c r="BZ28" s="205"/>
      <c r="CA28" s="205"/>
      <c r="CB28" s="205"/>
      <c r="CC28" s="205"/>
      <c r="CD28" s="205"/>
      <c r="CE28" s="206"/>
    </row>
    <row r="29" spans="1:83" s="26" customFormat="1" ht="185.25" customHeight="1">
      <c r="A29" s="27"/>
      <c r="B29" s="54" t="s">
        <v>177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4"/>
      <c r="AE29" s="208" t="s">
        <v>18</v>
      </c>
      <c r="AF29" s="209"/>
      <c r="AG29" s="209"/>
      <c r="AH29" s="209"/>
      <c r="AI29" s="209"/>
      <c r="AJ29" s="209"/>
      <c r="AK29" s="175" t="s">
        <v>193</v>
      </c>
      <c r="AL29" s="176"/>
      <c r="AM29" s="176"/>
      <c r="AN29" s="176"/>
      <c r="AO29" s="176"/>
      <c r="AP29" s="176"/>
      <c r="AQ29" s="176"/>
      <c r="AR29" s="176"/>
      <c r="AS29" s="177"/>
      <c r="AT29" s="178">
        <v>230000</v>
      </c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80"/>
      <c r="BK29" s="178">
        <v>127623.03</v>
      </c>
      <c r="BL29" s="179"/>
      <c r="BM29" s="179"/>
      <c r="BN29" s="179"/>
      <c r="BO29" s="179"/>
      <c r="BP29" s="179"/>
      <c r="BQ29" s="179"/>
      <c r="BR29" s="179"/>
      <c r="BS29" s="179"/>
      <c r="BT29" s="179"/>
      <c r="BU29" s="180"/>
      <c r="BV29" s="178">
        <f aca="true" t="shared" si="1" ref="BV29:BV34">AT29-BK29</f>
        <v>102376.97</v>
      </c>
      <c r="BW29" s="179"/>
      <c r="BX29" s="179"/>
      <c r="BY29" s="179"/>
      <c r="BZ29" s="179"/>
      <c r="CA29" s="179"/>
      <c r="CB29" s="179"/>
      <c r="CC29" s="179"/>
      <c r="CD29" s="179"/>
      <c r="CE29" s="180"/>
    </row>
    <row r="30" spans="1:83" s="26" customFormat="1" ht="146.25" customHeight="1">
      <c r="A30" s="27"/>
      <c r="B30" s="54" t="s">
        <v>223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4"/>
      <c r="AE30" s="208" t="s">
        <v>18</v>
      </c>
      <c r="AF30" s="209"/>
      <c r="AG30" s="209"/>
      <c r="AH30" s="209"/>
      <c r="AI30" s="209"/>
      <c r="AJ30" s="209"/>
      <c r="AK30" s="175" t="s">
        <v>222</v>
      </c>
      <c r="AL30" s="176"/>
      <c r="AM30" s="176"/>
      <c r="AN30" s="176"/>
      <c r="AO30" s="176"/>
      <c r="AP30" s="176"/>
      <c r="AQ30" s="176"/>
      <c r="AR30" s="176"/>
      <c r="AS30" s="177"/>
      <c r="AT30" s="178">
        <v>396000</v>
      </c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80"/>
      <c r="BK30" s="178">
        <v>148063.55</v>
      </c>
      <c r="BL30" s="179"/>
      <c r="BM30" s="179"/>
      <c r="BN30" s="179"/>
      <c r="BO30" s="179"/>
      <c r="BP30" s="179"/>
      <c r="BQ30" s="179"/>
      <c r="BR30" s="179"/>
      <c r="BS30" s="179"/>
      <c r="BT30" s="179"/>
      <c r="BU30" s="180"/>
      <c r="BV30" s="178">
        <f t="shared" si="1"/>
        <v>247936.45</v>
      </c>
      <c r="BW30" s="179"/>
      <c r="BX30" s="179"/>
      <c r="BY30" s="179"/>
      <c r="BZ30" s="179"/>
      <c r="CA30" s="179"/>
      <c r="CB30" s="179"/>
      <c r="CC30" s="179"/>
      <c r="CD30" s="179"/>
      <c r="CE30" s="180"/>
    </row>
    <row r="31" spans="1:83" s="26" customFormat="1" ht="153" customHeight="1">
      <c r="A31" s="27"/>
      <c r="B31" s="54" t="s">
        <v>171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4"/>
      <c r="AE31" s="208" t="s">
        <v>18</v>
      </c>
      <c r="AF31" s="209"/>
      <c r="AG31" s="209"/>
      <c r="AH31" s="209"/>
      <c r="AI31" s="209"/>
      <c r="AJ31" s="209"/>
      <c r="AK31" s="175" t="s">
        <v>194</v>
      </c>
      <c r="AL31" s="176"/>
      <c r="AM31" s="176"/>
      <c r="AN31" s="176"/>
      <c r="AO31" s="176"/>
      <c r="AP31" s="176"/>
      <c r="AQ31" s="176"/>
      <c r="AR31" s="176"/>
      <c r="AS31" s="177"/>
      <c r="AT31" s="178">
        <v>1000</v>
      </c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80"/>
      <c r="BK31" s="178">
        <v>207.03</v>
      </c>
      <c r="BL31" s="179"/>
      <c r="BM31" s="179"/>
      <c r="BN31" s="179"/>
      <c r="BO31" s="179"/>
      <c r="BP31" s="179"/>
      <c r="BQ31" s="179"/>
      <c r="BR31" s="179"/>
      <c r="BS31" s="179"/>
      <c r="BT31" s="179"/>
      <c r="BU31" s="180"/>
      <c r="BV31" s="178">
        <f t="shared" si="1"/>
        <v>792.97</v>
      </c>
      <c r="BW31" s="179"/>
      <c r="BX31" s="179"/>
      <c r="BY31" s="179"/>
      <c r="BZ31" s="179"/>
      <c r="CA31" s="179"/>
      <c r="CB31" s="179"/>
      <c r="CC31" s="179"/>
      <c r="CD31" s="179"/>
      <c r="CE31" s="180"/>
    </row>
    <row r="32" spans="1:83" s="26" customFormat="1" ht="208.5" customHeight="1">
      <c r="A32" s="27"/>
      <c r="B32" s="54" t="s">
        <v>178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8"/>
      <c r="AE32" s="208" t="s">
        <v>18</v>
      </c>
      <c r="AF32" s="209"/>
      <c r="AG32" s="209"/>
      <c r="AH32" s="209"/>
      <c r="AI32" s="209"/>
      <c r="AJ32" s="209"/>
      <c r="AK32" s="175" t="s">
        <v>195</v>
      </c>
      <c r="AL32" s="176"/>
      <c r="AM32" s="176"/>
      <c r="AN32" s="176"/>
      <c r="AO32" s="176"/>
      <c r="AP32" s="176"/>
      <c r="AQ32" s="176"/>
      <c r="AR32" s="176"/>
      <c r="AS32" s="177"/>
      <c r="AT32" s="178">
        <v>910000</v>
      </c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80"/>
      <c r="BK32" s="178">
        <v>291110.79</v>
      </c>
      <c r="BL32" s="179"/>
      <c r="BM32" s="179"/>
      <c r="BN32" s="179"/>
      <c r="BO32" s="179"/>
      <c r="BP32" s="179"/>
      <c r="BQ32" s="179"/>
      <c r="BR32" s="179"/>
      <c r="BS32" s="179"/>
      <c r="BT32" s="179"/>
      <c r="BU32" s="180"/>
      <c r="BV32" s="178">
        <f t="shared" si="1"/>
        <v>618889.21</v>
      </c>
      <c r="BW32" s="179"/>
      <c r="BX32" s="179"/>
      <c r="BY32" s="179"/>
      <c r="BZ32" s="179"/>
      <c r="CA32" s="179"/>
      <c r="CB32" s="179"/>
      <c r="CC32" s="179"/>
      <c r="CD32" s="179"/>
      <c r="CE32" s="180"/>
    </row>
    <row r="33" spans="1:83" s="26" customFormat="1" ht="177" customHeight="1">
      <c r="A33" s="27"/>
      <c r="B33" s="54" t="s">
        <v>181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8"/>
      <c r="AE33" s="184" t="s">
        <v>18</v>
      </c>
      <c r="AF33" s="185"/>
      <c r="AG33" s="185"/>
      <c r="AH33" s="185"/>
      <c r="AI33" s="185"/>
      <c r="AJ33" s="185"/>
      <c r="AK33" s="235" t="s">
        <v>196</v>
      </c>
      <c r="AL33" s="236"/>
      <c r="AM33" s="236"/>
      <c r="AN33" s="236"/>
      <c r="AO33" s="236"/>
      <c r="AP33" s="236"/>
      <c r="AQ33" s="236"/>
      <c r="AR33" s="236"/>
      <c r="AS33" s="237"/>
      <c r="AT33" s="196">
        <v>90000</v>
      </c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8"/>
      <c r="BK33" s="178">
        <v>18623.6</v>
      </c>
      <c r="BL33" s="179"/>
      <c r="BM33" s="179"/>
      <c r="BN33" s="179"/>
      <c r="BO33" s="179"/>
      <c r="BP33" s="179"/>
      <c r="BQ33" s="179"/>
      <c r="BR33" s="179"/>
      <c r="BS33" s="179"/>
      <c r="BT33" s="179"/>
      <c r="BU33" s="180"/>
      <c r="BV33" s="196">
        <f t="shared" si="1"/>
        <v>71376.4</v>
      </c>
      <c r="BW33" s="197"/>
      <c r="BX33" s="197"/>
      <c r="BY33" s="197"/>
      <c r="BZ33" s="197"/>
      <c r="CA33" s="197"/>
      <c r="CB33" s="197"/>
      <c r="CC33" s="197"/>
      <c r="CD33" s="197"/>
      <c r="CE33" s="198"/>
    </row>
    <row r="34" spans="1:83" s="26" customFormat="1" ht="204" customHeight="1">
      <c r="A34" s="27"/>
      <c r="B34" s="54" t="s">
        <v>179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8"/>
      <c r="AE34" s="184" t="s">
        <v>18</v>
      </c>
      <c r="AF34" s="185"/>
      <c r="AG34" s="185"/>
      <c r="AH34" s="185"/>
      <c r="AI34" s="185"/>
      <c r="AJ34" s="185"/>
      <c r="AK34" s="235" t="s">
        <v>197</v>
      </c>
      <c r="AL34" s="236"/>
      <c r="AM34" s="236"/>
      <c r="AN34" s="236"/>
      <c r="AO34" s="236"/>
      <c r="AP34" s="236"/>
      <c r="AQ34" s="236"/>
      <c r="AR34" s="236"/>
      <c r="AS34" s="237"/>
      <c r="AT34" s="196">
        <v>1307174.72</v>
      </c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8"/>
      <c r="BK34" s="178">
        <v>514286.63</v>
      </c>
      <c r="BL34" s="179"/>
      <c r="BM34" s="179"/>
      <c r="BN34" s="179"/>
      <c r="BO34" s="179"/>
      <c r="BP34" s="179"/>
      <c r="BQ34" s="179"/>
      <c r="BR34" s="179"/>
      <c r="BS34" s="179"/>
      <c r="BT34" s="179"/>
      <c r="BU34" s="180"/>
      <c r="BV34" s="196">
        <f t="shared" si="1"/>
        <v>792888.09</v>
      </c>
      <c r="BW34" s="197"/>
      <c r="BX34" s="197"/>
      <c r="BY34" s="197"/>
      <c r="BZ34" s="197"/>
      <c r="CA34" s="197"/>
      <c r="CB34" s="197"/>
      <c r="CC34" s="197"/>
      <c r="CD34" s="197"/>
      <c r="CE34" s="198"/>
    </row>
    <row r="35" spans="1:83" s="26" customFormat="1" ht="145.5" customHeight="1">
      <c r="A35" s="27"/>
      <c r="B35" s="54" t="s">
        <v>252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8"/>
      <c r="AE35" s="184" t="s">
        <v>18</v>
      </c>
      <c r="AF35" s="185"/>
      <c r="AG35" s="185"/>
      <c r="AH35" s="185"/>
      <c r="AI35" s="185"/>
      <c r="AJ35" s="185"/>
      <c r="AK35" s="232" t="s">
        <v>263</v>
      </c>
      <c r="AL35" s="233"/>
      <c r="AM35" s="233"/>
      <c r="AN35" s="233"/>
      <c r="AO35" s="233"/>
      <c r="AP35" s="233"/>
      <c r="AQ35" s="233"/>
      <c r="AR35" s="233"/>
      <c r="AS35" s="234"/>
      <c r="AT35" s="196">
        <v>2099900</v>
      </c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8"/>
      <c r="BK35" s="178" t="s">
        <v>77</v>
      </c>
      <c r="BL35" s="179"/>
      <c r="BM35" s="179"/>
      <c r="BN35" s="179"/>
      <c r="BO35" s="179"/>
      <c r="BP35" s="179"/>
      <c r="BQ35" s="179"/>
      <c r="BR35" s="179"/>
      <c r="BS35" s="179"/>
      <c r="BT35" s="179"/>
      <c r="BU35" s="180"/>
      <c r="BV35" s="196">
        <v>2099900</v>
      </c>
      <c r="BW35" s="197"/>
      <c r="BX35" s="197"/>
      <c r="BY35" s="197"/>
      <c r="BZ35" s="197"/>
      <c r="CA35" s="197"/>
      <c r="CB35" s="197"/>
      <c r="CC35" s="197"/>
      <c r="CD35" s="197"/>
      <c r="CE35" s="198"/>
    </row>
    <row r="36" spans="1:83" s="26" customFormat="1" ht="216.75" customHeight="1">
      <c r="A36" s="27"/>
      <c r="B36" s="54" t="s">
        <v>205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8"/>
      <c r="AE36" s="184" t="s">
        <v>18</v>
      </c>
      <c r="AF36" s="185"/>
      <c r="AG36" s="185"/>
      <c r="AH36" s="185"/>
      <c r="AI36" s="185"/>
      <c r="AJ36" s="185"/>
      <c r="AK36" s="235" t="s">
        <v>204</v>
      </c>
      <c r="AL36" s="236"/>
      <c r="AM36" s="236"/>
      <c r="AN36" s="236"/>
      <c r="AO36" s="236"/>
      <c r="AP36" s="236"/>
      <c r="AQ36" s="236"/>
      <c r="AR36" s="236"/>
      <c r="AS36" s="237"/>
      <c r="AT36" s="196">
        <v>28100</v>
      </c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8"/>
      <c r="BK36" s="178">
        <v>28100</v>
      </c>
      <c r="BL36" s="179"/>
      <c r="BM36" s="179"/>
      <c r="BN36" s="179"/>
      <c r="BO36" s="179"/>
      <c r="BP36" s="179"/>
      <c r="BQ36" s="179"/>
      <c r="BR36" s="179"/>
      <c r="BS36" s="179"/>
      <c r="BT36" s="179"/>
      <c r="BU36" s="180"/>
      <c r="BV36" s="196" t="s">
        <v>77</v>
      </c>
      <c r="BW36" s="197"/>
      <c r="BX36" s="197"/>
      <c r="BY36" s="197"/>
      <c r="BZ36" s="197"/>
      <c r="CA36" s="197"/>
      <c r="CB36" s="197"/>
      <c r="CC36" s="197"/>
      <c r="CD36" s="197"/>
      <c r="CE36" s="198"/>
    </row>
    <row r="37" spans="1:83" s="26" customFormat="1" ht="222.75" customHeight="1">
      <c r="A37" s="27"/>
      <c r="B37" s="170" t="s">
        <v>166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1"/>
      <c r="AE37" s="172" t="s">
        <v>18</v>
      </c>
      <c r="AF37" s="173"/>
      <c r="AG37" s="173"/>
      <c r="AH37" s="173"/>
      <c r="AI37" s="173"/>
      <c r="AJ37" s="174"/>
      <c r="AK37" s="175" t="s">
        <v>198</v>
      </c>
      <c r="AL37" s="176"/>
      <c r="AM37" s="176"/>
      <c r="AN37" s="176"/>
      <c r="AO37" s="176"/>
      <c r="AP37" s="176"/>
      <c r="AQ37" s="176"/>
      <c r="AR37" s="176"/>
      <c r="AS37" s="177"/>
      <c r="AT37" s="178">
        <v>5104700</v>
      </c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80"/>
      <c r="BK37" s="178">
        <v>2564330</v>
      </c>
      <c r="BL37" s="179"/>
      <c r="BM37" s="179"/>
      <c r="BN37" s="179"/>
      <c r="BO37" s="179"/>
      <c r="BP37" s="179"/>
      <c r="BQ37" s="179"/>
      <c r="BR37" s="179"/>
      <c r="BS37" s="179"/>
      <c r="BT37" s="179"/>
      <c r="BU37" s="180"/>
      <c r="BV37" s="178">
        <f>AT37-BK37</f>
        <v>2540370</v>
      </c>
      <c r="BW37" s="179"/>
      <c r="BX37" s="179"/>
      <c r="BY37" s="179"/>
      <c r="BZ37" s="179"/>
      <c r="CA37" s="179"/>
      <c r="CB37" s="179"/>
      <c r="CC37" s="179"/>
      <c r="CD37" s="179"/>
      <c r="CE37" s="180"/>
    </row>
    <row r="38" spans="1:83" s="26" customFormat="1" ht="158.25" customHeight="1">
      <c r="A38" s="27"/>
      <c r="B38" s="170" t="s">
        <v>265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1"/>
      <c r="AE38" s="172" t="s">
        <v>18</v>
      </c>
      <c r="AF38" s="173"/>
      <c r="AG38" s="173"/>
      <c r="AH38" s="173"/>
      <c r="AI38" s="173"/>
      <c r="AJ38" s="174"/>
      <c r="AK38" s="175" t="s">
        <v>264</v>
      </c>
      <c r="AL38" s="176"/>
      <c r="AM38" s="176"/>
      <c r="AN38" s="176"/>
      <c r="AO38" s="176"/>
      <c r="AP38" s="176"/>
      <c r="AQ38" s="176"/>
      <c r="AR38" s="176"/>
      <c r="AS38" s="177"/>
      <c r="AT38" s="178">
        <v>5900</v>
      </c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80"/>
      <c r="BK38" s="178">
        <v>5900</v>
      </c>
      <c r="BL38" s="179"/>
      <c r="BM38" s="179"/>
      <c r="BN38" s="179"/>
      <c r="BO38" s="179"/>
      <c r="BP38" s="179"/>
      <c r="BQ38" s="179"/>
      <c r="BR38" s="179"/>
      <c r="BS38" s="179"/>
      <c r="BT38" s="179"/>
      <c r="BU38" s="180"/>
      <c r="BV38" s="178" t="s">
        <v>77</v>
      </c>
      <c r="BW38" s="179"/>
      <c r="BX38" s="179"/>
      <c r="BY38" s="179"/>
      <c r="BZ38" s="179"/>
      <c r="CA38" s="179"/>
      <c r="CB38" s="179"/>
      <c r="CC38" s="179"/>
      <c r="CD38" s="179"/>
      <c r="CE38" s="180"/>
    </row>
    <row r="39" spans="1:83" s="26" customFormat="1" ht="207.75" customHeight="1">
      <c r="A39" s="27"/>
      <c r="B39" s="170" t="s">
        <v>254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1"/>
      <c r="AE39" s="172" t="s">
        <v>18</v>
      </c>
      <c r="AF39" s="173"/>
      <c r="AG39" s="173"/>
      <c r="AH39" s="173"/>
      <c r="AI39" s="173"/>
      <c r="AJ39" s="174"/>
      <c r="AK39" s="175" t="s">
        <v>253</v>
      </c>
      <c r="AL39" s="176"/>
      <c r="AM39" s="176"/>
      <c r="AN39" s="176"/>
      <c r="AO39" s="176"/>
      <c r="AP39" s="176"/>
      <c r="AQ39" s="176"/>
      <c r="AR39" s="176"/>
      <c r="AS39" s="177"/>
      <c r="AT39" s="178">
        <v>140000</v>
      </c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80"/>
      <c r="BK39" s="178">
        <v>140000</v>
      </c>
      <c r="BL39" s="179"/>
      <c r="BM39" s="179"/>
      <c r="BN39" s="179"/>
      <c r="BO39" s="179"/>
      <c r="BP39" s="179"/>
      <c r="BQ39" s="179"/>
      <c r="BR39" s="179"/>
      <c r="BS39" s="179"/>
      <c r="BT39" s="179"/>
      <c r="BU39" s="180"/>
      <c r="BV39" s="178" t="s">
        <v>77</v>
      </c>
      <c r="BW39" s="179"/>
      <c r="BX39" s="179"/>
      <c r="BY39" s="179"/>
      <c r="BZ39" s="179"/>
      <c r="CA39" s="179"/>
      <c r="CB39" s="179"/>
      <c r="CC39" s="179"/>
      <c r="CD39" s="179"/>
      <c r="CE39" s="180"/>
    </row>
    <row r="40" spans="1:83" s="20" customFormat="1" ht="198" customHeight="1">
      <c r="A40" s="13"/>
      <c r="B40" s="59" t="s">
        <v>225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60"/>
      <c r="AE40" s="184" t="s">
        <v>18</v>
      </c>
      <c r="AF40" s="185"/>
      <c r="AG40" s="185"/>
      <c r="AH40" s="185"/>
      <c r="AI40" s="185"/>
      <c r="AJ40" s="185"/>
      <c r="AK40" s="110" t="s">
        <v>224</v>
      </c>
      <c r="AL40" s="110"/>
      <c r="AM40" s="110"/>
      <c r="AN40" s="110"/>
      <c r="AO40" s="110"/>
      <c r="AP40" s="110"/>
      <c r="AQ40" s="110"/>
      <c r="AR40" s="110"/>
      <c r="AS40" s="110"/>
      <c r="AT40" s="67">
        <v>78800</v>
      </c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>
        <v>32821.55</v>
      </c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7">
        <f>AT40-BK40</f>
        <v>45978.45</v>
      </c>
      <c r="BW40" s="67"/>
      <c r="BX40" s="67"/>
      <c r="BY40" s="67"/>
      <c r="BZ40" s="67"/>
      <c r="CA40" s="67"/>
      <c r="CB40" s="67"/>
      <c r="CC40" s="67"/>
      <c r="CD40" s="67"/>
      <c r="CE40" s="67"/>
    </row>
    <row r="41" spans="1:83" s="20" customFormat="1" ht="158.25" customHeight="1">
      <c r="A41" s="13"/>
      <c r="B41" s="54" t="s">
        <v>180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5"/>
      <c r="AE41" s="184" t="s">
        <v>18</v>
      </c>
      <c r="AF41" s="185"/>
      <c r="AG41" s="185"/>
      <c r="AH41" s="185"/>
      <c r="AI41" s="185"/>
      <c r="AJ41" s="185"/>
      <c r="AK41" s="110" t="s">
        <v>199</v>
      </c>
      <c r="AL41" s="110"/>
      <c r="AM41" s="110"/>
      <c r="AN41" s="110"/>
      <c r="AO41" s="110"/>
      <c r="AP41" s="110"/>
      <c r="AQ41" s="110"/>
      <c r="AR41" s="110"/>
      <c r="AS41" s="110"/>
      <c r="AT41" s="67">
        <v>50000</v>
      </c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 t="s">
        <v>77</v>
      </c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>
        <v>50000</v>
      </c>
      <c r="BW41" s="68"/>
      <c r="BX41" s="68"/>
      <c r="BY41" s="68"/>
      <c r="BZ41" s="68"/>
      <c r="CA41" s="68"/>
      <c r="CB41" s="68"/>
      <c r="CC41" s="68"/>
      <c r="CD41" s="68"/>
      <c r="CE41" s="68"/>
    </row>
    <row r="42" spans="1:83" s="20" customFormat="1" ht="72" customHeight="1">
      <c r="A42" s="13"/>
      <c r="B42" s="54" t="s">
        <v>200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5"/>
      <c r="AE42" s="184" t="s">
        <v>18</v>
      </c>
      <c r="AF42" s="185"/>
      <c r="AG42" s="185"/>
      <c r="AH42" s="185"/>
      <c r="AI42" s="185"/>
      <c r="AJ42" s="185"/>
      <c r="AK42" s="110" t="s">
        <v>201</v>
      </c>
      <c r="AL42" s="110"/>
      <c r="AM42" s="110"/>
      <c r="AN42" s="110"/>
      <c r="AO42" s="110"/>
      <c r="AP42" s="110"/>
      <c r="AQ42" s="110"/>
      <c r="AR42" s="110"/>
      <c r="AS42" s="110"/>
      <c r="AT42" s="67">
        <v>56600</v>
      </c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>
        <v>26165</v>
      </c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>
        <f>AT42-BK42</f>
        <v>30435</v>
      </c>
      <c r="BW42" s="68"/>
      <c r="BX42" s="68"/>
      <c r="BY42" s="68"/>
      <c r="BZ42" s="68"/>
      <c r="CA42" s="68"/>
      <c r="CB42" s="68"/>
      <c r="CC42" s="68"/>
      <c r="CD42" s="68"/>
      <c r="CE42" s="68"/>
    </row>
    <row r="43" spans="1:83" ht="12" customHeight="1">
      <c r="A43" s="222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223"/>
    </row>
    <row r="44" spans="1:83" s="24" customFormat="1" ht="31.5" customHeight="1" thickBot="1">
      <c r="A44" s="25"/>
      <c r="B44" s="224" t="s">
        <v>49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5"/>
      <c r="AE44" s="191" t="s">
        <v>19</v>
      </c>
      <c r="AF44" s="192"/>
      <c r="AG44" s="192"/>
      <c r="AH44" s="192"/>
      <c r="AI44" s="192"/>
      <c r="AJ44" s="193"/>
      <c r="AK44" s="231" t="s">
        <v>51</v>
      </c>
      <c r="AL44" s="231"/>
      <c r="AM44" s="231"/>
      <c r="AN44" s="231"/>
      <c r="AO44" s="231"/>
      <c r="AP44" s="231"/>
      <c r="AQ44" s="231"/>
      <c r="AR44" s="231"/>
      <c r="AS44" s="231"/>
      <c r="AT44" s="221">
        <f>стр1!BB16-стр2!AT7</f>
        <v>-22674.719999998808</v>
      </c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>
        <f>стр1!BX16-стр2!BK7</f>
        <v>2048547.9799999995</v>
      </c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 t="s">
        <v>51</v>
      </c>
      <c r="BW44" s="221"/>
      <c r="BX44" s="221"/>
      <c r="BY44" s="221"/>
      <c r="BZ44" s="221"/>
      <c r="CA44" s="221"/>
      <c r="CB44" s="221"/>
      <c r="CC44" s="221"/>
      <c r="CD44" s="221"/>
      <c r="CE44" s="221"/>
    </row>
    <row r="45" spans="1:83" ht="3" customHeight="1" hidden="1" thickBot="1">
      <c r="A45" s="8"/>
      <c r="B45" s="226" t="s">
        <v>20</v>
      </c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7"/>
      <c r="AE45" s="228" t="s">
        <v>19</v>
      </c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>
        <f>стр1!BX12-стр2!BK3</f>
        <v>0</v>
      </c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</row>
    <row r="46" spans="1:83" ht="14.25" customHeight="1" hidden="1">
      <c r="A46" s="8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5"/>
      <c r="AE46" s="139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</row>
    <row r="47" spans="1:83" ht="14.25" customHeight="1" hidden="1">
      <c r="A47" s="8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5"/>
      <c r="AE47" s="139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</row>
    <row r="48" spans="1:83" ht="14.25" customHeight="1" hidden="1">
      <c r="A48" s="8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5"/>
      <c r="AE48" s="139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</row>
  </sheetData>
  <sheetProtection/>
  <mergeCells count="261">
    <mergeCell ref="B37:AD37"/>
    <mergeCell ref="AE37:AJ37"/>
    <mergeCell ref="AK37:AS37"/>
    <mergeCell ref="AT37:BJ37"/>
    <mergeCell ref="BK37:BU37"/>
    <mergeCell ref="BV37:CE37"/>
    <mergeCell ref="B12:AD12"/>
    <mergeCell ref="AE12:AJ12"/>
    <mergeCell ref="AT16:BJ16"/>
    <mergeCell ref="AK15:AS15"/>
    <mergeCell ref="BK12:BU12"/>
    <mergeCell ref="BV12:CE12"/>
    <mergeCell ref="BK15:BU15"/>
    <mergeCell ref="BV16:CE16"/>
    <mergeCell ref="AT14:BJ14"/>
    <mergeCell ref="B14:AD14"/>
    <mergeCell ref="B39:AD39"/>
    <mergeCell ref="AE39:AJ39"/>
    <mergeCell ref="AK39:AS39"/>
    <mergeCell ref="AT39:BJ39"/>
    <mergeCell ref="BK39:BU39"/>
    <mergeCell ref="BV39:CE39"/>
    <mergeCell ref="B34:AD34"/>
    <mergeCell ref="AE34:AJ34"/>
    <mergeCell ref="AK34:AS34"/>
    <mergeCell ref="B16:AD16"/>
    <mergeCell ref="AE16:AJ16"/>
    <mergeCell ref="AK16:AS16"/>
    <mergeCell ref="AE33:AJ33"/>
    <mergeCell ref="AK33:AS33"/>
    <mergeCell ref="AK20:AS20"/>
    <mergeCell ref="AE20:AJ20"/>
    <mergeCell ref="BK34:BU34"/>
    <mergeCell ref="BK17:BU17"/>
    <mergeCell ref="AE19:AJ19"/>
    <mergeCell ref="AE17:AJ17"/>
    <mergeCell ref="AK17:AS17"/>
    <mergeCell ref="AE18:AJ18"/>
    <mergeCell ref="BK19:BU19"/>
    <mergeCell ref="AK18:AS18"/>
    <mergeCell ref="AT18:BG18"/>
    <mergeCell ref="AT21:BG21"/>
    <mergeCell ref="BV31:CE31"/>
    <mergeCell ref="BK31:BU31"/>
    <mergeCell ref="BV29:CE29"/>
    <mergeCell ref="BV34:CE34"/>
    <mergeCell ref="BV32:CE32"/>
    <mergeCell ref="BV17:CE17"/>
    <mergeCell ref="BK25:BU25"/>
    <mergeCell ref="BV21:CE21"/>
    <mergeCell ref="BV27:CE27"/>
    <mergeCell ref="BV26:CE26"/>
    <mergeCell ref="AT17:BJ17"/>
    <mergeCell ref="BV15:CE15"/>
    <mergeCell ref="BV18:CE18"/>
    <mergeCell ref="BK18:BU18"/>
    <mergeCell ref="BK16:BU16"/>
    <mergeCell ref="AT19:BG19"/>
    <mergeCell ref="B36:AD36"/>
    <mergeCell ref="AE31:AJ31"/>
    <mergeCell ref="B35:AD35"/>
    <mergeCell ref="AT20:BG20"/>
    <mergeCell ref="AT31:BJ31"/>
    <mergeCell ref="AT26:BG26"/>
    <mergeCell ref="AT24:BG24"/>
    <mergeCell ref="AT27:BG27"/>
    <mergeCell ref="AE32:AJ32"/>
    <mergeCell ref="AK32:AS32"/>
    <mergeCell ref="BK26:BU26"/>
    <mergeCell ref="BK21:BU21"/>
    <mergeCell ref="BK24:BU24"/>
    <mergeCell ref="BK35:BU35"/>
    <mergeCell ref="AK30:AS30"/>
    <mergeCell ref="BK29:BU29"/>
    <mergeCell ref="AT32:BJ32"/>
    <mergeCell ref="BK32:BU32"/>
    <mergeCell ref="BK33:BU33"/>
    <mergeCell ref="AT22:BG22"/>
    <mergeCell ref="B7:AD7"/>
    <mergeCell ref="AE7:AJ7"/>
    <mergeCell ref="B11:AD11"/>
    <mergeCell ref="AE11:AJ11"/>
    <mergeCell ref="AE8:AJ8"/>
    <mergeCell ref="B8:AD8"/>
    <mergeCell ref="AT9:BJ9"/>
    <mergeCell ref="AK10:AS10"/>
    <mergeCell ref="AK13:AS13"/>
    <mergeCell ref="AK14:AS14"/>
    <mergeCell ref="AT34:BJ34"/>
    <mergeCell ref="AT30:BJ30"/>
    <mergeCell ref="AK31:AS31"/>
    <mergeCell ref="AT29:BJ29"/>
    <mergeCell ref="AK12:AS12"/>
    <mergeCell ref="AT12:BJ12"/>
    <mergeCell ref="BV10:CE10"/>
    <mergeCell ref="AE14:AJ14"/>
    <mergeCell ref="AE13:AJ13"/>
    <mergeCell ref="BV11:CE11"/>
    <mergeCell ref="BV13:CE13"/>
    <mergeCell ref="B10:AD10"/>
    <mergeCell ref="AE10:AJ10"/>
    <mergeCell ref="BK14:BU14"/>
    <mergeCell ref="BV14:CE14"/>
    <mergeCell ref="AK11:AS11"/>
    <mergeCell ref="BU1:CE1"/>
    <mergeCell ref="BK4:BU5"/>
    <mergeCell ref="BV4:CE5"/>
    <mergeCell ref="BK6:BU6"/>
    <mergeCell ref="BV6:CE6"/>
    <mergeCell ref="A2:CE2"/>
    <mergeCell ref="BK13:BU13"/>
    <mergeCell ref="BK10:BU10"/>
    <mergeCell ref="A4:AD5"/>
    <mergeCell ref="AE4:AJ5"/>
    <mergeCell ref="A6:AD6"/>
    <mergeCell ref="AE6:AJ6"/>
    <mergeCell ref="B13:AD13"/>
    <mergeCell ref="AE9:AJ9"/>
    <mergeCell ref="B9:AD9"/>
    <mergeCell ref="AK9:AS9"/>
    <mergeCell ref="BV7:CE7"/>
    <mergeCell ref="AT15:BJ15"/>
    <mergeCell ref="AT7:BJ7"/>
    <mergeCell ref="BV8:CE8"/>
    <mergeCell ref="BK9:BU9"/>
    <mergeCell ref="BV9:CE9"/>
    <mergeCell ref="AT11:BJ11"/>
    <mergeCell ref="BK11:BU11"/>
    <mergeCell ref="AT10:BJ10"/>
    <mergeCell ref="AT13:BJ13"/>
    <mergeCell ref="BV48:CE48"/>
    <mergeCell ref="BK46:BU46"/>
    <mergeCell ref="BV46:CE46"/>
    <mergeCell ref="BV47:CE47"/>
    <mergeCell ref="BK47:BU47"/>
    <mergeCell ref="BV19:CE19"/>
    <mergeCell ref="BV20:CE20"/>
    <mergeCell ref="BK27:BU27"/>
    <mergeCell ref="BK20:BU20"/>
    <mergeCell ref="BV22:CE22"/>
    <mergeCell ref="BV24:CE24"/>
    <mergeCell ref="AK4:AS5"/>
    <mergeCell ref="BK7:BU7"/>
    <mergeCell ref="AT8:BJ8"/>
    <mergeCell ref="AK7:AS7"/>
    <mergeCell ref="AK6:AS6"/>
    <mergeCell ref="AT4:BJ5"/>
    <mergeCell ref="AT6:BJ6"/>
    <mergeCell ref="BK8:BU8"/>
    <mergeCell ref="AK8:AS8"/>
    <mergeCell ref="BV45:CE45"/>
    <mergeCell ref="BK36:BU36"/>
    <mergeCell ref="AT33:BJ33"/>
    <mergeCell ref="AE36:AJ36"/>
    <mergeCell ref="AE35:AJ35"/>
    <mergeCell ref="AK35:AS35"/>
    <mergeCell ref="BV42:CE42"/>
    <mergeCell ref="AK36:AS36"/>
    <mergeCell ref="AT36:BJ36"/>
    <mergeCell ref="BV35:CE35"/>
    <mergeCell ref="BK44:BU44"/>
    <mergeCell ref="AK47:AS47"/>
    <mergeCell ref="BK48:BU48"/>
    <mergeCell ref="AK45:AS45"/>
    <mergeCell ref="AT47:BJ47"/>
    <mergeCell ref="AT45:BJ45"/>
    <mergeCell ref="BK45:BU45"/>
    <mergeCell ref="AT46:BJ46"/>
    <mergeCell ref="AT44:BJ44"/>
    <mergeCell ref="AK44:AS44"/>
    <mergeCell ref="AE47:AJ47"/>
    <mergeCell ref="B45:AD45"/>
    <mergeCell ref="AK48:AS48"/>
    <mergeCell ref="AE45:AJ45"/>
    <mergeCell ref="AT42:BJ42"/>
    <mergeCell ref="BV41:CE41"/>
    <mergeCell ref="B48:AD48"/>
    <mergeCell ref="AE48:AJ48"/>
    <mergeCell ref="B46:AD46"/>
    <mergeCell ref="AT48:BJ48"/>
    <mergeCell ref="AE46:AJ46"/>
    <mergeCell ref="B47:AD47"/>
    <mergeCell ref="AK46:AS46"/>
    <mergeCell ref="AE22:AJ22"/>
    <mergeCell ref="AE44:AJ44"/>
    <mergeCell ref="B42:AD42"/>
    <mergeCell ref="AE42:AJ42"/>
    <mergeCell ref="A43:CE43"/>
    <mergeCell ref="AK42:AS42"/>
    <mergeCell ref="B44:AD44"/>
    <mergeCell ref="BV44:CE44"/>
    <mergeCell ref="AE21:AJ21"/>
    <mergeCell ref="AK21:AS21"/>
    <mergeCell ref="B20:AD20"/>
    <mergeCell ref="B26:AD26"/>
    <mergeCell ref="AE26:AJ26"/>
    <mergeCell ref="AK26:AS26"/>
    <mergeCell ref="B21:AD21"/>
    <mergeCell ref="B24:AD24"/>
    <mergeCell ref="AK24:AS24"/>
    <mergeCell ref="B15:AD15"/>
    <mergeCell ref="AE15:AJ15"/>
    <mergeCell ref="AK19:AS19"/>
    <mergeCell ref="B17:AD17"/>
    <mergeCell ref="B18:AD18"/>
    <mergeCell ref="AK22:AS22"/>
    <mergeCell ref="B19:AD19"/>
    <mergeCell ref="B30:AD30"/>
    <mergeCell ref="AE30:AJ30"/>
    <mergeCell ref="B28:AD28"/>
    <mergeCell ref="BK42:BU42"/>
    <mergeCell ref="BK41:BU41"/>
    <mergeCell ref="B31:AD31"/>
    <mergeCell ref="AK40:AS40"/>
    <mergeCell ref="AT35:BJ35"/>
    <mergeCell ref="B32:AD32"/>
    <mergeCell ref="AE40:AJ40"/>
    <mergeCell ref="B33:AD33"/>
    <mergeCell ref="BV33:CE33"/>
    <mergeCell ref="B41:AD41"/>
    <mergeCell ref="AE41:AJ41"/>
    <mergeCell ref="AK41:AS41"/>
    <mergeCell ref="AT41:BJ41"/>
    <mergeCell ref="B40:AD40"/>
    <mergeCell ref="AT40:BJ40"/>
    <mergeCell ref="BV40:CE40"/>
    <mergeCell ref="BK40:BU40"/>
    <mergeCell ref="AE27:AJ27"/>
    <mergeCell ref="AK27:AS27"/>
    <mergeCell ref="AT28:BG28"/>
    <mergeCell ref="B29:AD29"/>
    <mergeCell ref="AE29:AJ29"/>
    <mergeCell ref="AK29:AS29"/>
    <mergeCell ref="AE28:AJ28"/>
    <mergeCell ref="AK28:AS28"/>
    <mergeCell ref="B27:AD27"/>
    <mergeCell ref="BV36:CE36"/>
    <mergeCell ref="AK23:AS23"/>
    <mergeCell ref="AT23:BG23"/>
    <mergeCell ref="BK23:BU23"/>
    <mergeCell ref="BV23:CE23"/>
    <mergeCell ref="BK28:BU28"/>
    <mergeCell ref="BV28:CE28"/>
    <mergeCell ref="BV30:CE30"/>
    <mergeCell ref="BK30:BU30"/>
    <mergeCell ref="BV25:CE25"/>
    <mergeCell ref="BK22:BU22"/>
    <mergeCell ref="B25:AD25"/>
    <mergeCell ref="AE25:AJ25"/>
    <mergeCell ref="AK25:AS25"/>
    <mergeCell ref="AT25:BG25"/>
    <mergeCell ref="B23:AD23"/>
    <mergeCell ref="AE23:AJ23"/>
    <mergeCell ref="B22:AD22"/>
    <mergeCell ref="AE24:AJ24"/>
    <mergeCell ref="B38:AD38"/>
    <mergeCell ref="AE38:AJ38"/>
    <mergeCell ref="AK38:AS38"/>
    <mergeCell ref="AT38:BJ38"/>
    <mergeCell ref="BK38:BU38"/>
    <mergeCell ref="BV38:CE38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tabSelected="1" view="pageBreakPreview" zoomScaleSheetLayoutView="100" zoomScalePageLayoutView="0" workbookViewId="0" topLeftCell="A1">
      <selection activeCell="BZ24" sqref="BZ24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19" t="s">
        <v>96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</row>
    <row r="4" spans="1:107" ht="57" customHeight="1">
      <c r="A4" s="269" t="s">
        <v>4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 t="s">
        <v>14</v>
      </c>
      <c r="AL4" s="269"/>
      <c r="AM4" s="269"/>
      <c r="AN4" s="269"/>
      <c r="AO4" s="269"/>
      <c r="AP4" s="269"/>
      <c r="AQ4" s="269" t="s">
        <v>69</v>
      </c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 t="s">
        <v>47</v>
      </c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 t="s">
        <v>10</v>
      </c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 t="s">
        <v>11</v>
      </c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</row>
    <row r="5" spans="1:107" ht="9.75">
      <c r="A5" s="251">
        <v>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>
        <v>2</v>
      </c>
      <c r="AL5" s="251"/>
      <c r="AM5" s="251"/>
      <c r="AN5" s="251"/>
      <c r="AO5" s="251"/>
      <c r="AP5" s="251"/>
      <c r="AQ5" s="251">
        <v>3</v>
      </c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>
        <v>4</v>
      </c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>
        <v>5</v>
      </c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>
        <v>6</v>
      </c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  <c r="DB5" s="251"/>
      <c r="DC5" s="251"/>
    </row>
    <row r="6" spans="1:107" ht="23.25" customHeight="1">
      <c r="A6" s="270" t="s">
        <v>97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56" t="s">
        <v>25</v>
      </c>
      <c r="AL6" s="256"/>
      <c r="AM6" s="256"/>
      <c r="AN6" s="256"/>
      <c r="AO6" s="256"/>
      <c r="AP6" s="256"/>
      <c r="AQ6" s="110" t="s">
        <v>51</v>
      </c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67">
        <f>BG21</f>
        <v>22674.719999998808</v>
      </c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128">
        <f>BZ21</f>
        <v>-2048547.9799999995</v>
      </c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67">
        <f>BG6-BZ6</f>
        <v>2071222.6999999983</v>
      </c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</row>
    <row r="7" spans="1:107" ht="34.5" customHeight="1">
      <c r="A7" s="262" t="s">
        <v>70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110" t="s">
        <v>52</v>
      </c>
      <c r="AL7" s="110"/>
      <c r="AM7" s="110"/>
      <c r="AN7" s="110"/>
      <c r="AO7" s="110"/>
      <c r="AP7" s="110"/>
      <c r="AQ7" s="110" t="s">
        <v>51</v>
      </c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67" t="s">
        <v>77</v>
      </c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 t="s">
        <v>77</v>
      </c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 t="s">
        <v>77</v>
      </c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</row>
    <row r="8" spans="1:107" ht="15" customHeight="1">
      <c r="A8" s="265" t="s">
        <v>21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185" t="s">
        <v>77</v>
      </c>
      <c r="AL8" s="185"/>
      <c r="AM8" s="185"/>
      <c r="AN8" s="185"/>
      <c r="AO8" s="185"/>
      <c r="AP8" s="185"/>
      <c r="AQ8" s="185" t="s">
        <v>77</v>
      </c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28" t="s">
        <v>77</v>
      </c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40"/>
      <c r="BX8" s="40"/>
      <c r="BY8" s="40"/>
      <c r="BZ8" s="67" t="s">
        <v>77</v>
      </c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39"/>
      <c r="CN8" s="39"/>
      <c r="CO8" s="67" t="s">
        <v>77</v>
      </c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39"/>
    </row>
    <row r="9" spans="1:107" s="24" customFormat="1" ht="33" customHeight="1">
      <c r="A9" s="264" t="s">
        <v>116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185" t="s">
        <v>118</v>
      </c>
      <c r="AL9" s="185"/>
      <c r="AM9" s="185"/>
      <c r="AN9" s="185"/>
      <c r="AO9" s="185"/>
      <c r="AP9" s="185"/>
      <c r="AQ9" s="185" t="s">
        <v>169</v>
      </c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28" t="s">
        <v>77</v>
      </c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40"/>
      <c r="BX9" s="40"/>
      <c r="BY9" s="40"/>
      <c r="BZ9" s="67" t="s">
        <v>77</v>
      </c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39"/>
      <c r="CN9" s="39"/>
      <c r="CO9" s="67" t="s">
        <v>77</v>
      </c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39"/>
    </row>
    <row r="10" spans="1:107" s="24" customFormat="1" ht="33" customHeight="1">
      <c r="A10" s="264" t="s">
        <v>117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185" t="s">
        <v>119</v>
      </c>
      <c r="AL10" s="185"/>
      <c r="AM10" s="185"/>
      <c r="AN10" s="185"/>
      <c r="AO10" s="185"/>
      <c r="AP10" s="185"/>
      <c r="AQ10" s="185" t="s">
        <v>170</v>
      </c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28" t="s">
        <v>77</v>
      </c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40"/>
      <c r="BX10" s="40"/>
      <c r="BY10" s="40"/>
      <c r="BZ10" s="67" t="s">
        <v>77</v>
      </c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39"/>
      <c r="CN10" s="39"/>
      <c r="CO10" s="67" t="s">
        <v>77</v>
      </c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39"/>
    </row>
    <row r="11" spans="1:107" ht="24" customHeight="1">
      <c r="A11" s="262" t="s">
        <v>22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110" t="s">
        <v>53</v>
      </c>
      <c r="AL11" s="110"/>
      <c r="AM11" s="110"/>
      <c r="AN11" s="110"/>
      <c r="AO11" s="110"/>
      <c r="AP11" s="110"/>
      <c r="AQ11" s="110" t="s">
        <v>51</v>
      </c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67" t="s">
        <v>77</v>
      </c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 t="s">
        <v>77</v>
      </c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 t="s">
        <v>77</v>
      </c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</row>
    <row r="12" spans="1:107" ht="15" customHeight="1">
      <c r="A12" s="263" t="s">
        <v>21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110" t="s">
        <v>77</v>
      </c>
      <c r="AL12" s="110"/>
      <c r="AM12" s="110"/>
      <c r="AN12" s="110"/>
      <c r="AO12" s="110"/>
      <c r="AP12" s="110"/>
      <c r="AQ12" s="110" t="s">
        <v>77</v>
      </c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67" t="s">
        <v>77</v>
      </c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 t="s">
        <v>77</v>
      </c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 t="s">
        <v>77</v>
      </c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</row>
    <row r="13" spans="1:107" ht="15" customHeight="1">
      <c r="A13" s="153" t="s">
        <v>77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10" t="s">
        <v>77</v>
      </c>
      <c r="AL13" s="110"/>
      <c r="AM13" s="110"/>
      <c r="AN13" s="110"/>
      <c r="AO13" s="110"/>
      <c r="AP13" s="110"/>
      <c r="AQ13" s="110" t="s">
        <v>77</v>
      </c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67" t="s">
        <v>77</v>
      </c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 t="s">
        <v>77</v>
      </c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 t="s">
        <v>77</v>
      </c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</row>
    <row r="14" spans="1:107" ht="15" customHeight="1">
      <c r="A14" s="153" t="s">
        <v>77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10" t="s">
        <v>77</v>
      </c>
      <c r="AL14" s="110"/>
      <c r="AM14" s="110"/>
      <c r="AN14" s="110"/>
      <c r="AO14" s="110"/>
      <c r="AP14" s="110"/>
      <c r="AQ14" s="110" t="s">
        <v>77</v>
      </c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67" t="s">
        <v>77</v>
      </c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 t="s">
        <v>77</v>
      </c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 t="s">
        <v>77</v>
      </c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</row>
    <row r="15" spans="1:107" ht="15" customHeight="1">
      <c r="A15" s="153" t="s">
        <v>77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10" t="s">
        <v>77</v>
      </c>
      <c r="AL15" s="110"/>
      <c r="AM15" s="110"/>
      <c r="AN15" s="110"/>
      <c r="AO15" s="110"/>
      <c r="AP15" s="110"/>
      <c r="AQ15" s="110" t="s">
        <v>77</v>
      </c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67" t="s">
        <v>77</v>
      </c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 t="s">
        <v>77</v>
      </c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 t="s">
        <v>77</v>
      </c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</row>
    <row r="16" spans="1:107" ht="15" customHeight="1">
      <c r="A16" s="153" t="s">
        <v>77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10" t="s">
        <v>77</v>
      </c>
      <c r="AL16" s="110"/>
      <c r="AM16" s="110"/>
      <c r="AN16" s="110"/>
      <c r="AO16" s="110"/>
      <c r="AP16" s="110"/>
      <c r="AQ16" s="110" t="s">
        <v>77</v>
      </c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67" t="s">
        <v>77</v>
      </c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 t="s">
        <v>77</v>
      </c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 t="s">
        <v>77</v>
      </c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</row>
    <row r="17" spans="1:107" ht="15" customHeight="1">
      <c r="A17" s="153" t="s">
        <v>77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10" t="s">
        <v>77</v>
      </c>
      <c r="AL17" s="110"/>
      <c r="AM17" s="110"/>
      <c r="AN17" s="110"/>
      <c r="AO17" s="110"/>
      <c r="AP17" s="110"/>
      <c r="AQ17" s="110" t="s">
        <v>77</v>
      </c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67" t="s">
        <v>77</v>
      </c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 t="s">
        <v>77</v>
      </c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 t="s">
        <v>77</v>
      </c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</row>
    <row r="18" spans="1:107" ht="15" customHeight="1">
      <c r="A18" s="153" t="s">
        <v>77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10" t="s">
        <v>77</v>
      </c>
      <c r="AL18" s="110"/>
      <c r="AM18" s="110"/>
      <c r="AN18" s="110"/>
      <c r="AO18" s="110"/>
      <c r="AP18" s="110"/>
      <c r="AQ18" s="110" t="s">
        <v>77</v>
      </c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67" t="s">
        <v>77</v>
      </c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 t="s">
        <v>77</v>
      </c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 t="s">
        <v>77</v>
      </c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</row>
    <row r="19" spans="1:107" ht="15" customHeight="1">
      <c r="A19" s="153" t="s">
        <v>77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10" t="s">
        <v>77</v>
      </c>
      <c r="AL19" s="110"/>
      <c r="AM19" s="110"/>
      <c r="AN19" s="110"/>
      <c r="AO19" s="110"/>
      <c r="AP19" s="110"/>
      <c r="AQ19" s="110" t="s">
        <v>77</v>
      </c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67" t="s">
        <v>77</v>
      </c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 t="s">
        <v>77</v>
      </c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 t="s">
        <v>77</v>
      </c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</row>
    <row r="20" spans="1:107" ht="15" customHeight="1">
      <c r="A20" s="153" t="s">
        <v>77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10" t="s">
        <v>77</v>
      </c>
      <c r="AL20" s="110"/>
      <c r="AM20" s="110"/>
      <c r="AN20" s="110"/>
      <c r="AO20" s="110"/>
      <c r="AP20" s="110"/>
      <c r="AQ20" s="110" t="s">
        <v>77</v>
      </c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67" t="s">
        <v>77</v>
      </c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 t="s">
        <v>77</v>
      </c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 t="s">
        <v>77</v>
      </c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</row>
    <row r="21" spans="1:107" ht="15" customHeight="1">
      <c r="A21" s="261" t="s">
        <v>23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110" t="s">
        <v>24</v>
      </c>
      <c r="AL21" s="110"/>
      <c r="AM21" s="110"/>
      <c r="AN21" s="110"/>
      <c r="AO21" s="110"/>
      <c r="AP21" s="110"/>
      <c r="AQ21" s="110" t="s">
        <v>55</v>
      </c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67">
        <f>стр2!AT7-стр1!BB16</f>
        <v>22674.719999998808</v>
      </c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128">
        <f>BZ22+BZ23</f>
        <v>-2048547.9799999995</v>
      </c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67">
        <f>BG21-BZ21</f>
        <v>2071222.6999999983</v>
      </c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</row>
    <row r="22" spans="1:107" ht="15" customHeight="1">
      <c r="A22" s="261" t="s">
        <v>98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110" t="s">
        <v>28</v>
      </c>
      <c r="AL22" s="110"/>
      <c r="AM22" s="110"/>
      <c r="AN22" s="110"/>
      <c r="AO22" s="110"/>
      <c r="AP22" s="110"/>
      <c r="AQ22" s="110" t="s">
        <v>56</v>
      </c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67">
        <f>(стр1!BB16)*(-1)</f>
        <v>-17276100</v>
      </c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128">
        <f>стр1!BX16*(-1)-9337-1511.38-7998.2-15100.43</f>
        <v>-8980456.709999999</v>
      </c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67" t="s">
        <v>51</v>
      </c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</row>
    <row r="23" spans="1:107" ht="15" customHeight="1">
      <c r="A23" s="261" t="s">
        <v>99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110" t="s">
        <v>29</v>
      </c>
      <c r="AL23" s="110"/>
      <c r="AM23" s="110"/>
      <c r="AN23" s="110"/>
      <c r="AO23" s="110"/>
      <c r="AP23" s="110"/>
      <c r="AQ23" s="110" t="s">
        <v>57</v>
      </c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67">
        <f>стр2!AT7</f>
        <v>17298774.72</v>
      </c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>
        <f>стр2!BK7+9337+1511.38+7998.2+15100.43</f>
        <v>6931908.7299999995</v>
      </c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 t="s">
        <v>51</v>
      </c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</row>
    <row r="25" spans="1:107" ht="9.75">
      <c r="A25" s="1" t="s">
        <v>5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J25" s="127" t="s">
        <v>251</v>
      </c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68" t="s">
        <v>6</v>
      </c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J26" s="268" t="s">
        <v>7</v>
      </c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268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J27" s="127" t="s">
        <v>220</v>
      </c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66" t="s">
        <v>71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8" t="s">
        <v>6</v>
      </c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4"/>
      <c r="AI28" s="4"/>
      <c r="AJ28" s="268" t="s">
        <v>7</v>
      </c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268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J29" s="127" t="s">
        <v>32</v>
      </c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68" t="s">
        <v>6</v>
      </c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4"/>
      <c r="AI30" s="4"/>
      <c r="AJ30" s="268" t="s">
        <v>7</v>
      </c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4" t="s">
        <v>8</v>
      </c>
      <c r="B32" s="114"/>
      <c r="C32" s="267" t="s">
        <v>268</v>
      </c>
      <c r="D32" s="267"/>
      <c r="E32" s="267"/>
      <c r="F32" s="1" t="s">
        <v>8</v>
      </c>
      <c r="I32" s="127" t="s">
        <v>269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14">
        <v>202</v>
      </c>
      <c r="Z32" s="114"/>
      <c r="AA32" s="114"/>
      <c r="AB32" s="114"/>
      <c r="AC32" s="114"/>
      <c r="AD32" s="162">
        <v>2</v>
      </c>
      <c r="AE32" s="162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BG15:BY15"/>
    <mergeCell ref="AQ15:BF15"/>
    <mergeCell ref="AK15:AP15"/>
    <mergeCell ref="AQ13:BF13"/>
    <mergeCell ref="AK14:AP14"/>
    <mergeCell ref="AK11:AP11"/>
    <mergeCell ref="AQ11:BF11"/>
    <mergeCell ref="AQ14:BF14"/>
    <mergeCell ref="A5:AJ5"/>
    <mergeCell ref="AK5:AP5"/>
    <mergeCell ref="AQ5:BF5"/>
    <mergeCell ref="BG5:BY5"/>
    <mergeCell ref="AK6:AP6"/>
    <mergeCell ref="AQ6:BF6"/>
    <mergeCell ref="A6:AJ6"/>
    <mergeCell ref="BG6:BY6"/>
    <mergeCell ref="A2:DC2"/>
    <mergeCell ref="A4:AJ4"/>
    <mergeCell ref="AK4:AP4"/>
    <mergeCell ref="AQ4:BF4"/>
    <mergeCell ref="BG4:BY4"/>
    <mergeCell ref="BZ4:CN4"/>
    <mergeCell ref="CO4:DC4"/>
    <mergeCell ref="CO6:DC6"/>
    <mergeCell ref="BZ8:CL8"/>
    <mergeCell ref="CO8:DB8"/>
    <mergeCell ref="CO5:DC5"/>
    <mergeCell ref="CO7:DC7"/>
    <mergeCell ref="BZ7:CN7"/>
    <mergeCell ref="BZ5:CN5"/>
    <mergeCell ref="BZ6:CN6"/>
    <mergeCell ref="CO10:DB10"/>
    <mergeCell ref="AQ7:BF7"/>
    <mergeCell ref="BG7:BY7"/>
    <mergeCell ref="BG8:BV8"/>
    <mergeCell ref="BG9:BV9"/>
    <mergeCell ref="BZ9:CL9"/>
    <mergeCell ref="CO9:DB9"/>
    <mergeCell ref="AQ8:BF8"/>
    <mergeCell ref="BZ10:CL10"/>
    <mergeCell ref="BG16:BY16"/>
    <mergeCell ref="CO11:DC11"/>
    <mergeCell ref="CO12:DC12"/>
    <mergeCell ref="BZ11:CN11"/>
    <mergeCell ref="BZ12:CN12"/>
    <mergeCell ref="BG12:BY12"/>
    <mergeCell ref="BG11:BY11"/>
    <mergeCell ref="BG13:BY13"/>
    <mergeCell ref="BZ14:CN14"/>
    <mergeCell ref="BG14:BY14"/>
    <mergeCell ref="CO17:DC17"/>
    <mergeCell ref="CO13:DC13"/>
    <mergeCell ref="BZ15:CN15"/>
    <mergeCell ref="CO15:DC15"/>
    <mergeCell ref="CO14:DC14"/>
    <mergeCell ref="CO16:DC16"/>
    <mergeCell ref="BZ13:CN13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AK21:AP21"/>
    <mergeCell ref="N26:AG26"/>
    <mergeCell ref="AQ23:BF23"/>
    <mergeCell ref="N25:AG25"/>
    <mergeCell ref="AJ25:BK25"/>
    <mergeCell ref="A23:AJ23"/>
    <mergeCell ref="AQ21:BF21"/>
    <mergeCell ref="BG21:BY21"/>
    <mergeCell ref="BG22:BY22"/>
    <mergeCell ref="AK23:AP23"/>
    <mergeCell ref="BG20:BY20"/>
    <mergeCell ref="BZ21:CN21"/>
    <mergeCell ref="CO21:DC21"/>
    <mergeCell ref="BZ20:CN20"/>
    <mergeCell ref="CO23:DC23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J29:BK29"/>
    <mergeCell ref="AJ26:BK26"/>
    <mergeCell ref="AJ30:BK30"/>
    <mergeCell ref="R28:AG28"/>
    <mergeCell ref="R29:AG29"/>
    <mergeCell ref="R27:AG27"/>
    <mergeCell ref="A28:Q28"/>
    <mergeCell ref="A32:B32"/>
    <mergeCell ref="C32:E32"/>
    <mergeCell ref="I32:X32"/>
    <mergeCell ref="Y32:AC32"/>
    <mergeCell ref="AJ28:BK28"/>
    <mergeCell ref="AK8:AP8"/>
    <mergeCell ref="AK10:AP10"/>
    <mergeCell ref="AK7:AP7"/>
    <mergeCell ref="AK9:AP9"/>
    <mergeCell ref="AK13:AP13"/>
    <mergeCell ref="A10:AJ10"/>
    <mergeCell ref="A7:AJ7"/>
    <mergeCell ref="A8:AJ8"/>
    <mergeCell ref="A9:AJ9"/>
    <mergeCell ref="A14:AJ14"/>
    <mergeCell ref="BG10:BV10"/>
    <mergeCell ref="AQ9:BF9"/>
    <mergeCell ref="AQ10:BF10"/>
    <mergeCell ref="AK12:AP12"/>
    <mergeCell ref="AQ12:BF12"/>
    <mergeCell ref="A11:AJ11"/>
    <mergeCell ref="A12:AJ12"/>
    <mergeCell ref="A13:AJ13"/>
    <mergeCell ref="A21:AJ21"/>
    <mergeCell ref="A22:AJ22"/>
    <mergeCell ref="A15:AJ15"/>
    <mergeCell ref="A16:AJ16"/>
    <mergeCell ref="A17:AJ17"/>
    <mergeCell ref="A18:AJ18"/>
    <mergeCell ref="A19:AJ19"/>
    <mergeCell ref="A20:AJ20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2022-07-06T07:01:14Z</cp:lastPrinted>
  <dcterms:created xsi:type="dcterms:W3CDTF">2005-02-01T12:32:18Z</dcterms:created>
  <dcterms:modified xsi:type="dcterms:W3CDTF">2022-07-06T07:01:20Z</dcterms:modified>
  <cp:category/>
  <cp:version/>
  <cp:contentType/>
  <cp:contentStatus/>
</cp:coreProperties>
</file>