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'стр1'!$A$1:$DA$68</definedName>
  </definedNames>
  <calcPr fullCalcOnLoad="1"/>
</workbook>
</file>

<file path=xl/sharedStrings.xml><?xml version="1.0" encoding="utf-8"?>
<sst xmlns="http://schemas.openxmlformats.org/spreadsheetml/2006/main" count="464" uniqueCount="247">
  <si>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</si>
  <si>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</si>
  <si>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</si>
  <si>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</si>
  <si>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</si>
  <si>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</si>
  <si>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</si>
  <si>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</si>
  <si>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</si>
  <si>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</si>
  <si>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</si>
  <si>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</si>
  <si>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</si>
  <si>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</si>
  <si>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</si>
  <si>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</si>
  <si>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</si>
  <si>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</si>
  <si>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</si>
  <si>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</si>
  <si>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</si>
  <si>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</si>
  <si>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</si>
  <si>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</si>
  <si>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</si>
  <si>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</si>
  <si>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</si>
  <si>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</si>
  <si>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</si>
  <si>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</si>
  <si>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</si>
  <si>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</si>
  <si>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</si>
  <si>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</si>
  <si>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</si>
  <si>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</si>
  <si>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</si>
  <si>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</si>
  <si>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</si>
  <si>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</si>
  <si>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</si>
  <si>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</si>
  <si>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</si>
  <si>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</si>
  <si>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</si>
  <si>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</si>
  <si>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</si>
  <si>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</si>
  <si>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</si>
  <si>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</si>
  <si>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</si>
  <si>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</si>
  <si>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</si>
  <si>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</si>
  <si>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</si>
  <si>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</si>
  <si>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</si>
  <si>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</si>
  <si>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</si>
  <si>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</si>
  <si>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</si>
  <si>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</si>
  <si>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</si>
  <si>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</si>
  <si>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</si>
  <si>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</si>
  <si>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</si>
  <si>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</si>
  <si>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</si>
  <si>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</si>
  <si>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</si>
  <si>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</si>
  <si>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</si>
  <si>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</si>
  <si>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</si>
  <si>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</si>
  <si>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</si>
  <si>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</si>
  <si>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</si>
  <si>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</si>
  <si>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</si>
  <si>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</si>
  <si>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</si>
  <si>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</si>
  <si>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</si>
  <si>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</si>
  <si>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</si>
  <si>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</si>
  <si>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</si>
  <si>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</si>
  <si>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</si>
  <si>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</si>
  <si>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</si>
  <si>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</si>
  <si>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</si>
  <si>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</si>
  <si>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</si>
  <si>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</si>
  <si>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</si>
  <si>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</si>
  <si>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</si>
  <si>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</si>
  <si>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</si>
  <si>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</si>
  <si>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</si>
  <si>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</si>
  <si>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</si>
  <si>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</si>
  <si>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</si>
  <si>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</si>
  <si>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</si>
  <si>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</si>
  <si>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</si>
  <si>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</si>
  <si>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</si>
  <si>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</si>
  <si>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</si>
  <si>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</si>
  <si>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</si>
  <si>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</si>
  <si>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</si>
  <si>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</si>
  <si>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</si>
  <si>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</si>
  <si>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</si>
  <si>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</si>
  <si>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</si>
  <si>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</si>
  <si>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</si>
  <si>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</si>
  <si>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</si>
  <si>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</si>
  <si>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</si>
  <si>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</si>
  <si>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</si>
  <si>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</si>
  <si>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</si>
  <si>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</si>
  <si>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</si>
  <si>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</si>
  <si>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</si>
  <si>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</si>
  <si>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</si>
  <si>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</si>
  <si>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</si>
  <si>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</si>
  <si>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</si>
  <si>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</si>
  <si>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</si>
  <si>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</si>
  <si>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</si>
  <si>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</si>
  <si>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</si>
  <si>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</si>
  <si>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</si>
  <si>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</si>
  <si>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</si>
  <si>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</si>
  <si>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</si>
  <si>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</si>
  <si>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</si>
  <si>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</si>
  <si>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</si>
  <si>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</si>
  <si>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</si>
  <si>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</si>
  <si>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</si>
  <si>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</si>
  <si>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</si>
  <si>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</si>
  <si>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</si>
  <si>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</si>
  <si>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</si>
  <si>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</si>
  <si>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</si>
  <si>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</si>
  <si>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</si>
  <si>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</si>
  <si>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</si>
  <si>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</si>
  <si>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</si>
  <si>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</si>
  <si>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</si>
  <si>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</si>
  <si>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</si>
  <si>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</si>
  <si>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</si>
  <si>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</si>
  <si>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</si>
  <si>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</si>
  <si>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</si>
  <si>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</si>
  <si>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</si>
  <si>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</si>
  <si>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</si>
  <si>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</si>
  <si>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</si>
  <si>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</si>
  <si>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</si>
  <si>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</si>
  <si>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</si>
  <si>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</si>
  <si>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</si>
  <si>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</si>
  <si>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</si>
  <si>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</si>
  <si>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</si>
  <si>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</si>
  <si>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</si>
  <si>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</si>
  <si>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</si>
  <si>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</si>
  <si>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</si>
  <si>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</si>
  <si>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</si>
  <si>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</si>
  <si>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</si>
  <si>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</si>
  <si>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</si>
  <si>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</si>
  <si>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</si>
  <si>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</si>
  <si>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</si>
  <si>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</si>
  <si>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</si>
  <si>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951 2 02 16001 10 0000 150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</si>
  <si>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</si>
  <si>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</si>
  <si>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Подготовка и проведение выборов депутатов Собрания депутатов  
Богородицкого сельского поселения в рамках иных непрограммных расходов органов местного саиоуправления Богородицкого сельского поселения (Специальные расхоы)</t>
  </si>
  <si>
    <t xml:space="preserve">951 0107 9990090350 880 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</si>
  <si>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</si>
  <si>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</si>
  <si>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05</t>
  </si>
  <si>
    <t>951 2 02 16001 00 0000 150</t>
  </si>
  <si>
    <t>951 2 02 16000 00 0000 150</t>
  </si>
  <si>
    <t>182 1 05 03010 01 2100 110</t>
  </si>
  <si>
    <t>Кутыгин А.А.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</si>
  <si>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</si>
  <si>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</si>
  <si>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</si>
  <si>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</si>
  <si>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</si>
  <si>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</si>
  <si>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</si>
  <si>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 01 мая</t>
  </si>
  <si>
    <t>01.05.2021</t>
  </si>
  <si>
    <t>мая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</si>
</sst>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7" borderId="18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35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49" fontId="1" fillId="38" borderId="18" xfId="0" applyNumberFormat="1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view="pageBreakPreview" zoomScaleSheetLayoutView="100" zoomScalePageLayoutView="0" workbookViewId="0" topLeftCell="A3">
      <selection activeCell="CN68" sqref="CN68:DC68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1:102" ht="13.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7"/>
    </row>
    <row r="4" spans="77:107" ht="13.5" customHeight="1">
      <c r="BY4" s="120" t="s">
        <v>102</v>
      </c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N4" s="124" t="s">
        <v>103</v>
      </c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6"/>
    </row>
    <row r="5" spans="34:107" ht="13.5" customHeight="1">
      <c r="AH5" s="2">
        <v>28</v>
      </c>
      <c r="AJ5" s="119" t="s">
        <v>244</v>
      </c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09">
        <v>202</v>
      </c>
      <c r="BB5" s="109"/>
      <c r="BC5" s="109"/>
      <c r="BD5" s="109"/>
      <c r="BE5" s="109"/>
      <c r="BF5" s="118">
        <v>1</v>
      </c>
      <c r="BG5" s="118"/>
      <c r="BI5" s="1" t="s">
        <v>2</v>
      </c>
      <c r="CL5" s="2" t="s">
        <v>1</v>
      </c>
      <c r="CN5" s="52" t="s">
        <v>245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127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09" t="s">
        <v>9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N6" s="123" t="s">
        <v>66</v>
      </c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</row>
    <row r="7" spans="1:107" ht="13.5" customHeight="1">
      <c r="A7" s="1" t="s">
        <v>65</v>
      </c>
      <c r="S7" s="119" t="s">
        <v>31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CA7" s="109" t="s">
        <v>93</v>
      </c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N7" s="123" t="s">
        <v>94</v>
      </c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</row>
    <row r="8" spans="1:107" ht="13.5" customHeight="1">
      <c r="A8" s="120" t="s">
        <v>95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55" t="s">
        <v>146</v>
      </c>
      <c r="CE8" s="155"/>
      <c r="CF8" s="155"/>
      <c r="CG8" s="155"/>
      <c r="CH8" s="155"/>
      <c r="CI8" s="155"/>
      <c r="CJ8" s="155"/>
      <c r="CK8" s="155"/>
      <c r="CL8" s="155"/>
      <c r="CN8" s="52" t="s">
        <v>147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127"/>
    </row>
    <row r="9" spans="1:107" ht="13.5" customHeight="1">
      <c r="A9" s="1" t="s">
        <v>148</v>
      </c>
      <c r="CN9" s="52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127"/>
    </row>
    <row r="10" spans="1:107" ht="13.5" customHeight="1" thickBot="1">
      <c r="A10" s="1" t="s">
        <v>3</v>
      </c>
      <c r="CL10" s="2"/>
      <c r="CN10" s="146">
        <v>383</v>
      </c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8"/>
    </row>
    <row r="12" spans="1:107" ht="12.75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</row>
    <row r="13" ht="9" customHeight="1"/>
    <row r="14" spans="1:107" ht="39.75" customHeight="1">
      <c r="A14" s="156" t="s">
        <v>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143" t="s">
        <v>14</v>
      </c>
      <c r="AG14" s="144"/>
      <c r="AH14" s="144"/>
      <c r="AI14" s="144"/>
      <c r="AJ14" s="144"/>
      <c r="AK14" s="145"/>
      <c r="AL14" s="143" t="s">
        <v>68</v>
      </c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5"/>
      <c r="BB14" s="143" t="s">
        <v>47</v>
      </c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5"/>
      <c r="BX14" s="143" t="s">
        <v>10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5"/>
      <c r="CN14" s="143" t="s">
        <v>11</v>
      </c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</row>
    <row r="15" spans="1:107" ht="10.5" thickBot="1">
      <c r="A15" s="158">
        <v>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9"/>
      <c r="AF15" s="133">
        <v>2</v>
      </c>
      <c r="AG15" s="134"/>
      <c r="AH15" s="134"/>
      <c r="AI15" s="134"/>
      <c r="AJ15" s="134"/>
      <c r="AK15" s="135"/>
      <c r="AL15" s="133">
        <v>3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5"/>
      <c r="BB15" s="133">
        <v>4</v>
      </c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3">
        <v>5</v>
      </c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5"/>
      <c r="CN15" s="133">
        <v>6</v>
      </c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</row>
    <row r="16" spans="1:107" s="23" customFormat="1" ht="15" customHeight="1">
      <c r="A16" s="41"/>
      <c r="B16" s="160" t="s">
        <v>12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49" t="s">
        <v>26</v>
      </c>
      <c r="AG16" s="150"/>
      <c r="AH16" s="150"/>
      <c r="AI16" s="150"/>
      <c r="AJ16" s="150"/>
      <c r="AK16" s="150"/>
      <c r="AL16" s="151" t="s">
        <v>51</v>
      </c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3"/>
      <c r="BB16" s="132">
        <f>SUM(BB18+BB58)</f>
        <v>12286400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>
        <f>BX18+BX58</f>
        <v>3996657.37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>
        <f>BB16-BX16</f>
        <v>8289742.63</v>
      </c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</row>
    <row r="17" spans="1:107" ht="14.25" customHeight="1">
      <c r="A17" s="42"/>
      <c r="B17" s="141" t="s">
        <v>13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2"/>
      <c r="AF17" s="52" t="s">
        <v>77</v>
      </c>
      <c r="AG17" s="53"/>
      <c r="AH17" s="53"/>
      <c r="AI17" s="53"/>
      <c r="AJ17" s="53"/>
      <c r="AK17" s="54"/>
      <c r="AL17" s="130" t="s">
        <v>77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105" t="s">
        <v>77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7"/>
      <c r="BX17" s="102" t="s">
        <v>77</v>
      </c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4"/>
      <c r="CN17" s="102" t="s">
        <v>77</v>
      </c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4"/>
    </row>
    <row r="18" spans="1:107" s="17" customFormat="1" ht="27" customHeight="1">
      <c r="A18" s="42"/>
      <c r="B18" s="83" t="s">
        <v>78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  <c r="AF18" s="85" t="s">
        <v>100</v>
      </c>
      <c r="AG18" s="86"/>
      <c r="AH18" s="86"/>
      <c r="AI18" s="86"/>
      <c r="AJ18" s="86"/>
      <c r="AK18" s="87"/>
      <c r="AL18" s="64" t="s">
        <v>40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6"/>
      <c r="BB18" s="110">
        <f>BB19+BB26+BB31+BB44+BB48+BB55+BB52</f>
        <v>7558700</v>
      </c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2"/>
      <c r="BX18" s="110">
        <f>BX19+BX26+BX31+BX48+BX44</f>
        <v>1662572.67</v>
      </c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2"/>
      <c r="CN18" s="101">
        <f>BB18-BX18</f>
        <v>5896127.33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s="18" customFormat="1" ht="14.25" customHeight="1">
      <c r="A19" s="42"/>
      <c r="B19" s="83" t="s">
        <v>85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4"/>
      <c r="AF19" s="85" t="s">
        <v>26</v>
      </c>
      <c r="AG19" s="86"/>
      <c r="AH19" s="86"/>
      <c r="AI19" s="86"/>
      <c r="AJ19" s="86"/>
      <c r="AK19" s="87"/>
      <c r="AL19" s="64" t="s">
        <v>34</v>
      </c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6"/>
      <c r="BB19" s="110">
        <f>BB20</f>
        <v>875100</v>
      </c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10">
        <f>SUM(BX20)</f>
        <v>124212.93000000001</v>
      </c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2"/>
      <c r="CN19" s="136">
        <f>BB19-BX19</f>
        <v>750887.07</v>
      </c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8"/>
    </row>
    <row r="20" spans="1:107" s="19" customFormat="1" ht="12" customHeight="1">
      <c r="A20" s="42"/>
      <c r="B20" s="57" t="s">
        <v>72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59" t="s">
        <v>26</v>
      </c>
      <c r="AG20" s="60"/>
      <c r="AH20" s="60"/>
      <c r="AI20" s="60"/>
      <c r="AJ20" s="60"/>
      <c r="AK20" s="61"/>
      <c r="AL20" s="71" t="s">
        <v>86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62">
        <f>BB21</f>
        <v>875100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>
        <f>BX21+BX24</f>
        <v>124212.93000000001</v>
      </c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3">
        <f>BB20-BX20</f>
        <v>750887.07</v>
      </c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s="19" customFormat="1" ht="101.25" customHeight="1">
      <c r="A21" s="42"/>
      <c r="B21" s="57" t="s">
        <v>121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59" t="s">
        <v>26</v>
      </c>
      <c r="AG21" s="60"/>
      <c r="AH21" s="60"/>
      <c r="AI21" s="60"/>
      <c r="AJ21" s="60"/>
      <c r="AK21" s="61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62">
        <v>875100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>
        <f>BX23+BX22</f>
        <v>123799.41</v>
      </c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>
        <f>BB21-BX21</f>
        <v>751300.59</v>
      </c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2:107" ht="137.25" customHeight="1">
      <c r="B22" s="50" t="s">
        <v>137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2" t="s">
        <v>26</v>
      </c>
      <c r="AG22" s="53"/>
      <c r="AH22" s="53"/>
      <c r="AI22" s="53"/>
      <c r="AJ22" s="53"/>
      <c r="AK22" s="5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5" t="s">
        <v>77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>
        <v>123787.89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6">
        <v>-123787.89</v>
      </c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2:107" ht="137.25" customHeight="1">
      <c r="B23" s="50" t="s">
        <v>239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52" t="s">
        <v>26</v>
      </c>
      <c r="AG23" s="53"/>
      <c r="AH23" s="53"/>
      <c r="AI23" s="53"/>
      <c r="AJ23" s="53"/>
      <c r="AK23" s="54"/>
      <c r="AL23" s="30" t="s">
        <v>238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5" t="s">
        <v>77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>
        <v>11.52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6">
        <v>-11.52</v>
      </c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</row>
    <row r="24" spans="2:107" ht="68.25" customHeight="1">
      <c r="B24" s="57" t="s">
        <v>242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8"/>
      <c r="AF24" s="59" t="s">
        <v>26</v>
      </c>
      <c r="AG24" s="60"/>
      <c r="AH24" s="60"/>
      <c r="AI24" s="60"/>
      <c r="AJ24" s="60"/>
      <c r="AK24" s="61"/>
      <c r="AL24" s="47" t="s">
        <v>243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62" t="s">
        <v>77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>
        <f>BX25</f>
        <v>413.52</v>
      </c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3">
        <v>-413.4</v>
      </c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</row>
    <row r="25" spans="2:107" ht="111" customHeight="1">
      <c r="B25" s="50" t="s">
        <v>241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2" t="s">
        <v>26</v>
      </c>
      <c r="AG25" s="53"/>
      <c r="AH25" s="53"/>
      <c r="AI25" s="53"/>
      <c r="AJ25" s="53"/>
      <c r="AK25" s="54"/>
      <c r="AL25" s="30" t="s">
        <v>240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55" t="s">
        <v>77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>
        <v>413.52</v>
      </c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6">
        <v>-413.52</v>
      </c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</row>
    <row r="26" spans="1:107" s="18" customFormat="1" ht="26.25" customHeight="1">
      <c r="A26" s="43"/>
      <c r="B26" s="83" t="s">
        <v>79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5" t="s">
        <v>26</v>
      </c>
      <c r="AG26" s="86"/>
      <c r="AH26" s="86"/>
      <c r="AI26" s="86"/>
      <c r="AJ26" s="86"/>
      <c r="AK26" s="87"/>
      <c r="AL26" s="64" t="s">
        <v>35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  <c r="BB26" s="67">
        <f>BB27</f>
        <v>1680000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f>BX27</f>
        <v>646419.6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101">
        <f>BB26-BX26</f>
        <v>1033580.4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s="19" customFormat="1" ht="25.5" customHeight="1">
      <c r="A27" s="43"/>
      <c r="B27" s="83" t="s">
        <v>73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  <c r="AF27" s="85" t="s">
        <v>26</v>
      </c>
      <c r="AG27" s="86"/>
      <c r="AH27" s="86"/>
      <c r="AI27" s="86"/>
      <c r="AJ27" s="86"/>
      <c r="AK27" s="87"/>
      <c r="AL27" s="64" t="s">
        <v>108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67">
        <f>BB28</f>
        <v>1680000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>
        <f>BX28</f>
        <v>646419.6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101">
        <f>BB27-BX27</f>
        <v>1033580.4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s="19" customFormat="1" ht="25.5" customHeight="1">
      <c r="A28" s="43"/>
      <c r="B28" s="57" t="s">
        <v>73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9" t="s">
        <v>26</v>
      </c>
      <c r="AG28" s="60"/>
      <c r="AH28" s="60"/>
      <c r="AI28" s="60"/>
      <c r="AJ28" s="60"/>
      <c r="AK28" s="61"/>
      <c r="AL28" s="71" t="s">
        <v>91</v>
      </c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62">
        <v>1680000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>
        <f>BX30+BX29</f>
        <v>646419.6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3">
        <f>BB28-BX28</f>
        <v>1033580.4</v>
      </c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</row>
    <row r="29" spans="1:108" ht="61.5" customHeight="1">
      <c r="A29" s="13"/>
      <c r="B29" s="50" t="s">
        <v>138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52" t="s">
        <v>26</v>
      </c>
      <c r="AG29" s="53"/>
      <c r="AH29" s="53"/>
      <c r="AI29" s="53"/>
      <c r="AJ29" s="53"/>
      <c r="AK29" s="54"/>
      <c r="AL29" s="68" t="s">
        <v>109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70"/>
      <c r="BB29" s="131" t="s">
        <v>77</v>
      </c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55">
        <v>646192.74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108">
        <v>-646192.74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">
        <v>0</v>
      </c>
    </row>
    <row r="30" spans="1:108" ht="42" customHeight="1">
      <c r="A30" s="13"/>
      <c r="B30" s="50" t="s">
        <v>237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2" t="s">
        <v>26</v>
      </c>
      <c r="AG30" s="53"/>
      <c r="AH30" s="53"/>
      <c r="AI30" s="53"/>
      <c r="AJ30" s="53"/>
      <c r="AK30" s="54"/>
      <c r="AL30" s="68" t="s">
        <v>235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131" t="s">
        <v>77</v>
      </c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55">
        <v>226.86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108">
        <v>-226.86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">
        <v>0</v>
      </c>
    </row>
    <row r="31" spans="1:107" s="18" customFormat="1" ht="15" customHeight="1">
      <c r="A31" s="43"/>
      <c r="B31" s="83" t="s">
        <v>80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85" t="s">
        <v>26</v>
      </c>
      <c r="AG31" s="86"/>
      <c r="AH31" s="86"/>
      <c r="AI31" s="86"/>
      <c r="AJ31" s="86"/>
      <c r="AK31" s="87"/>
      <c r="AL31" s="64" t="s">
        <v>36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6"/>
      <c r="BB31" s="67">
        <f>SUM(BB32+BB36)</f>
        <v>4776700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>
        <f>BX32+BX36</f>
        <v>837676.51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101">
        <f>BB31-BX31</f>
        <v>3939023.49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</row>
    <row r="32" spans="1:107" s="19" customFormat="1" ht="22.5" customHeight="1">
      <c r="A32" s="43"/>
      <c r="B32" s="83" t="s">
        <v>74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85" t="s">
        <v>26</v>
      </c>
      <c r="AG32" s="86"/>
      <c r="AH32" s="86"/>
      <c r="AI32" s="86"/>
      <c r="AJ32" s="86"/>
      <c r="AK32" s="87"/>
      <c r="AL32" s="64" t="s">
        <v>37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6"/>
      <c r="BB32" s="67">
        <f>SUM(BB33)</f>
        <v>113700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>
        <f>SUM(BX33)</f>
        <v>5457.650000000001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101">
        <f>BB32-BX32</f>
        <v>108242.35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s="19" customFormat="1" ht="63.75" customHeight="1">
      <c r="A33" s="43"/>
      <c r="B33" s="57" t="s">
        <v>126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9" t="s">
        <v>26</v>
      </c>
      <c r="AG33" s="60"/>
      <c r="AH33" s="60"/>
      <c r="AI33" s="60"/>
      <c r="AJ33" s="60"/>
      <c r="AK33" s="61"/>
      <c r="AL33" s="71" t="s">
        <v>38</v>
      </c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62">
        <v>113700</v>
      </c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>
        <f>BX34+BX35</f>
        <v>5457.650000000001</v>
      </c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3">
        <f>BB33-BX33</f>
        <v>108242.35</v>
      </c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</row>
    <row r="34" spans="1:107" ht="99.75" customHeight="1">
      <c r="A34" s="13"/>
      <c r="B34" s="50" t="s">
        <v>139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52" t="s">
        <v>26</v>
      </c>
      <c r="AG34" s="53"/>
      <c r="AH34" s="53"/>
      <c r="AI34" s="53"/>
      <c r="AJ34" s="53"/>
      <c r="AK34" s="54"/>
      <c r="AL34" s="68" t="s">
        <v>33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0"/>
      <c r="BB34" s="55" t="s">
        <v>77</v>
      </c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>
        <v>4918.72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108">
        <v>-4918.72</v>
      </c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</row>
    <row r="35" spans="1:107" ht="75.75" customHeight="1">
      <c r="A35" s="13"/>
      <c r="B35" s="50" t="s">
        <v>140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52" t="s">
        <v>26</v>
      </c>
      <c r="AG35" s="53"/>
      <c r="AH35" s="53"/>
      <c r="AI35" s="53"/>
      <c r="AJ35" s="53"/>
      <c r="AK35" s="54"/>
      <c r="AL35" s="68" t="s">
        <v>122</v>
      </c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70"/>
      <c r="BB35" s="55" t="s">
        <v>77</v>
      </c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>
        <v>538.93</v>
      </c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108">
        <v>-538.93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</row>
    <row r="36" spans="1:107" s="19" customFormat="1" ht="12" customHeight="1">
      <c r="A36" s="43"/>
      <c r="B36" s="83" t="s">
        <v>30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85" t="s">
        <v>26</v>
      </c>
      <c r="AG36" s="86"/>
      <c r="AH36" s="86"/>
      <c r="AI36" s="86"/>
      <c r="AJ36" s="86"/>
      <c r="AK36" s="87"/>
      <c r="AL36" s="64" t="s">
        <v>39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6"/>
      <c r="BB36" s="67">
        <f>BB37+BB40</f>
        <v>4663000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>
        <f>BX40+BX37</f>
        <v>832218.86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101">
        <f>BB36-BX36</f>
        <v>3830781.14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</row>
    <row r="37" spans="1:107" s="19" customFormat="1" ht="19.5" customHeight="1">
      <c r="A37" s="43"/>
      <c r="B37" s="57" t="s">
        <v>127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9" t="s">
        <v>26</v>
      </c>
      <c r="AG37" s="60"/>
      <c r="AH37" s="60"/>
      <c r="AI37" s="60"/>
      <c r="AJ37" s="60"/>
      <c r="AK37" s="61"/>
      <c r="AL37" s="71" t="s">
        <v>149</v>
      </c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62">
        <f>BB38</f>
        <v>1490500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>
        <f>BX39</f>
        <v>745971</v>
      </c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3">
        <v>1490500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ht="57" customHeight="1">
      <c r="A38" s="13"/>
      <c r="B38" s="50" t="s">
        <v>145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1"/>
      <c r="AF38" s="52" t="s">
        <v>26</v>
      </c>
      <c r="AG38" s="53"/>
      <c r="AH38" s="53"/>
      <c r="AI38" s="53"/>
      <c r="AJ38" s="53"/>
      <c r="AK38" s="54"/>
      <c r="AL38" s="68" t="s">
        <v>144</v>
      </c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70"/>
      <c r="BB38" s="55">
        <v>1490500</v>
      </c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>
        <f>BX39</f>
        <v>745971</v>
      </c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108">
        <f>BB38-BX38</f>
        <v>744529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</row>
    <row r="39" spans="1:107" ht="90.75" customHeight="1">
      <c r="A39" s="13"/>
      <c r="B39" s="50" t="s">
        <v>141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52" t="s">
        <v>26</v>
      </c>
      <c r="AG39" s="53"/>
      <c r="AH39" s="53"/>
      <c r="AI39" s="53"/>
      <c r="AJ39" s="53"/>
      <c r="AK39" s="54"/>
      <c r="AL39" s="68" t="s">
        <v>123</v>
      </c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70"/>
      <c r="BB39" s="55" t="s">
        <v>77</v>
      </c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>
        <v>745971</v>
      </c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108">
        <v>-745971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</row>
    <row r="40" spans="1:107" s="19" customFormat="1" ht="24" customHeight="1">
      <c r="A40" s="43"/>
      <c r="B40" s="57" t="s">
        <v>128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59" t="s">
        <v>26</v>
      </c>
      <c r="AG40" s="60"/>
      <c r="AH40" s="60"/>
      <c r="AI40" s="60"/>
      <c r="AJ40" s="60"/>
      <c r="AK40" s="61"/>
      <c r="AL40" s="71" t="s">
        <v>129</v>
      </c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3"/>
      <c r="BB40" s="62">
        <f>BB41</f>
        <v>3172500</v>
      </c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>
        <f>SUM(BX41)</f>
        <v>86247.86</v>
      </c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3">
        <f>BB40-BX40</f>
        <v>3086252.14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</row>
    <row r="41" spans="1:107" s="19" customFormat="1" ht="50.25" customHeight="1">
      <c r="A41" s="43"/>
      <c r="B41" s="57" t="s">
        <v>130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9" t="s">
        <v>26</v>
      </c>
      <c r="AG41" s="60"/>
      <c r="AH41" s="60"/>
      <c r="AI41" s="60"/>
      <c r="AJ41" s="60"/>
      <c r="AK41" s="61"/>
      <c r="AL41" s="71" t="s">
        <v>136</v>
      </c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62">
        <v>3172500</v>
      </c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>
        <f>BX42+BX43</f>
        <v>86247.86</v>
      </c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3">
        <f>BB41-BX41</f>
        <v>3086252.14</v>
      </c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</row>
    <row r="42" spans="1:107" ht="80.25" customHeight="1">
      <c r="A42" s="13"/>
      <c r="B42" s="80" t="s">
        <v>142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1"/>
      <c r="AF42" s="52" t="s">
        <v>26</v>
      </c>
      <c r="AG42" s="53"/>
      <c r="AH42" s="53"/>
      <c r="AI42" s="53"/>
      <c r="AJ42" s="53"/>
      <c r="AK42" s="54"/>
      <c r="AL42" s="68" t="s">
        <v>124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70"/>
      <c r="BB42" s="55" t="s">
        <v>77</v>
      </c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>
        <v>82727.16</v>
      </c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108">
        <v>-82727.16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</row>
    <row r="43" spans="1:107" ht="63" customHeight="1">
      <c r="A43" s="13"/>
      <c r="B43" s="80" t="s">
        <v>143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1"/>
      <c r="AF43" s="52" t="s">
        <v>26</v>
      </c>
      <c r="AG43" s="53"/>
      <c r="AH43" s="53"/>
      <c r="AI43" s="53"/>
      <c r="AJ43" s="53"/>
      <c r="AK43" s="54"/>
      <c r="AL43" s="68" t="s">
        <v>125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70"/>
      <c r="BB43" s="55" t="s">
        <v>77</v>
      </c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>
        <v>3520.7</v>
      </c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108">
        <v>-3520.7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</row>
    <row r="44" spans="1:107" s="19" customFormat="1" ht="13.5" customHeight="1">
      <c r="A44" s="43"/>
      <c r="B44" s="83" t="s">
        <v>81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85" t="s">
        <v>26</v>
      </c>
      <c r="AG44" s="86"/>
      <c r="AH44" s="86"/>
      <c r="AI44" s="86"/>
      <c r="AJ44" s="86"/>
      <c r="AK44" s="87"/>
      <c r="AL44" s="64" t="s">
        <v>87</v>
      </c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7">
        <f>SUM(BB45)</f>
        <v>37000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>
        <f>BX45</f>
        <v>400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101">
        <f>BB44-BX44</f>
        <v>36600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</row>
    <row r="45" spans="1:107" ht="65.25" customHeight="1">
      <c r="A45" s="13"/>
      <c r="B45" s="83" t="s">
        <v>75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4"/>
      <c r="AF45" s="85" t="s">
        <v>26</v>
      </c>
      <c r="AG45" s="86"/>
      <c r="AH45" s="86"/>
      <c r="AI45" s="86"/>
      <c r="AJ45" s="86"/>
      <c r="AK45" s="87"/>
      <c r="AL45" s="64" t="s">
        <v>43</v>
      </c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6"/>
      <c r="BB45" s="67">
        <f>SUM(BB46)</f>
        <v>37000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f>BX46</f>
        <v>400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101">
        <f>BB45-BX45</f>
        <v>36600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</row>
    <row r="46" spans="1:107" ht="114.75" customHeight="1">
      <c r="A46" s="13"/>
      <c r="B46" s="57" t="s">
        <v>76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59" t="s">
        <v>26</v>
      </c>
      <c r="AG46" s="60"/>
      <c r="AH46" s="60"/>
      <c r="AI46" s="60"/>
      <c r="AJ46" s="60"/>
      <c r="AK46" s="61"/>
      <c r="AL46" s="71" t="s">
        <v>59</v>
      </c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3"/>
      <c r="BB46" s="62">
        <v>37000</v>
      </c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>
        <f>BX47</f>
        <v>400</v>
      </c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3">
        <f>BB46-BX46</f>
        <v>36600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ht="102.75" customHeight="1">
      <c r="A47" s="13"/>
      <c r="B47" s="80" t="s">
        <v>76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1"/>
      <c r="AF47" s="52" t="s">
        <v>26</v>
      </c>
      <c r="AG47" s="53"/>
      <c r="AH47" s="53"/>
      <c r="AI47" s="53"/>
      <c r="AJ47" s="53"/>
      <c r="AK47" s="54"/>
      <c r="AL47" s="68" t="s">
        <v>58</v>
      </c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70"/>
      <c r="BB47" s="55" t="s">
        <v>77</v>
      </c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>
        <v>400</v>
      </c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108">
        <v>-400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</row>
    <row r="48" spans="1:107" s="18" customFormat="1" ht="61.5" customHeight="1">
      <c r="A48" s="43"/>
      <c r="B48" s="83" t="s">
        <v>82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4"/>
      <c r="AF48" s="85" t="s">
        <v>26</v>
      </c>
      <c r="AG48" s="86"/>
      <c r="AH48" s="86"/>
      <c r="AI48" s="86"/>
      <c r="AJ48" s="86"/>
      <c r="AK48" s="87"/>
      <c r="AL48" s="162" t="s">
        <v>42</v>
      </c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67">
        <f>BB49</f>
        <v>150000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>
        <f>SUM(BX49)</f>
        <v>53863.63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101">
        <f>BB48-BX48</f>
        <v>96136.37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</row>
    <row r="49" spans="1:107" s="19" customFormat="1" ht="141.75" customHeight="1">
      <c r="A49" s="43"/>
      <c r="B49" s="83" t="s">
        <v>92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  <c r="AF49" s="85" t="s">
        <v>26</v>
      </c>
      <c r="AG49" s="86"/>
      <c r="AH49" s="86"/>
      <c r="AI49" s="86"/>
      <c r="AJ49" s="86"/>
      <c r="AK49" s="87"/>
      <c r="AL49" s="162" t="s">
        <v>41</v>
      </c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67">
        <f>BB50</f>
        <v>150000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>
        <f>BX50</f>
        <v>53863.63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101">
        <f>BB49-BX49</f>
        <v>96136.37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</row>
    <row r="50" spans="1:107" ht="54.75" customHeight="1">
      <c r="A50" s="13"/>
      <c r="B50" s="57" t="s">
        <v>115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9" t="s">
        <v>26</v>
      </c>
      <c r="AG50" s="60"/>
      <c r="AH50" s="60"/>
      <c r="AI50" s="60"/>
      <c r="AJ50" s="60"/>
      <c r="AK50" s="61"/>
      <c r="AL50" s="71" t="s">
        <v>114</v>
      </c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3"/>
      <c r="BB50" s="98">
        <f>BB51</f>
        <v>150000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100"/>
      <c r="BX50" s="98">
        <f>BX51</f>
        <v>53863.63</v>
      </c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100"/>
      <c r="CN50" s="77">
        <f>BB50-BX50</f>
        <v>96136.37</v>
      </c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9"/>
    </row>
    <row r="51" spans="1:107" ht="53.25" customHeight="1">
      <c r="A51" s="13"/>
      <c r="B51" s="80" t="s">
        <v>131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52" t="s">
        <v>26</v>
      </c>
      <c r="AG51" s="53"/>
      <c r="AH51" s="53"/>
      <c r="AI51" s="53"/>
      <c r="AJ51" s="53"/>
      <c r="AK51" s="54"/>
      <c r="AL51" s="68" t="s">
        <v>113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70"/>
      <c r="BB51" s="102">
        <v>150000</v>
      </c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4"/>
      <c r="BX51" s="102">
        <v>53863.63</v>
      </c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4"/>
      <c r="CN51" s="105">
        <f>BB51-BX51</f>
        <v>96136.37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7"/>
    </row>
    <row r="52" spans="1:107" s="18" customFormat="1" ht="26.25" customHeight="1">
      <c r="A52" s="43"/>
      <c r="B52" s="83" t="s">
        <v>216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5" t="s">
        <v>26</v>
      </c>
      <c r="AG52" s="86"/>
      <c r="AH52" s="86"/>
      <c r="AI52" s="86"/>
      <c r="AJ52" s="86"/>
      <c r="AK52" s="87"/>
      <c r="AL52" s="162" t="s">
        <v>221</v>
      </c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67">
        <f>BB53</f>
        <v>7900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 t="s">
        <v>77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101">
        <v>7900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</row>
    <row r="53" spans="1:107" ht="110.25" customHeight="1">
      <c r="A53" s="13"/>
      <c r="B53" s="57" t="s">
        <v>217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  <c r="AF53" s="59" t="s">
        <v>26</v>
      </c>
      <c r="AG53" s="60"/>
      <c r="AH53" s="60"/>
      <c r="AI53" s="60"/>
      <c r="AJ53" s="60"/>
      <c r="AK53" s="61"/>
      <c r="AL53" s="71" t="s">
        <v>220</v>
      </c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  <c r="BB53" s="98">
        <f>BB54</f>
        <v>7900</v>
      </c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100"/>
      <c r="BX53" s="77" t="str">
        <f>BX54</f>
        <v>-</v>
      </c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9"/>
      <c r="CN53" s="77">
        <v>7900</v>
      </c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9"/>
    </row>
    <row r="54" spans="1:107" ht="110.25" customHeight="1">
      <c r="A54" s="13"/>
      <c r="B54" s="80" t="s">
        <v>218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1"/>
      <c r="AF54" s="88" t="s">
        <v>26</v>
      </c>
      <c r="AG54" s="89"/>
      <c r="AH54" s="89"/>
      <c r="AI54" s="89"/>
      <c r="AJ54" s="89"/>
      <c r="AK54" s="90"/>
      <c r="AL54" s="91" t="s">
        <v>219</v>
      </c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3"/>
      <c r="BB54" s="94">
        <v>7900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6"/>
      <c r="BX54" s="74" t="s">
        <v>77</v>
      </c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6"/>
      <c r="CN54" s="74">
        <v>7900</v>
      </c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6"/>
    </row>
    <row r="55" spans="1:107" s="18" customFormat="1" ht="12.75" customHeight="1">
      <c r="A55" s="43"/>
      <c r="B55" s="83" t="s">
        <v>83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4"/>
      <c r="AF55" s="85" t="s">
        <v>26</v>
      </c>
      <c r="AG55" s="86"/>
      <c r="AH55" s="86"/>
      <c r="AI55" s="86"/>
      <c r="AJ55" s="86"/>
      <c r="AK55" s="87"/>
      <c r="AL55" s="162" t="s">
        <v>46</v>
      </c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67">
        <f>BB56</f>
        <v>32000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 t="str">
        <f>BX56</f>
        <v>-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101">
        <v>32000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ht="22.5" customHeight="1">
      <c r="A56" s="13"/>
      <c r="B56" s="57" t="s">
        <v>112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59" t="s">
        <v>26</v>
      </c>
      <c r="AG56" s="60"/>
      <c r="AH56" s="60"/>
      <c r="AI56" s="60"/>
      <c r="AJ56" s="60"/>
      <c r="AK56" s="61"/>
      <c r="AL56" s="82" t="s">
        <v>204</v>
      </c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62">
        <f>BB57</f>
        <v>32000</v>
      </c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3" t="str">
        <f>BX57</f>
        <v>-</v>
      </c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>
        <v>32000</v>
      </c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1:107" ht="37.5" customHeight="1">
      <c r="A57" s="13"/>
      <c r="B57" s="50" t="s">
        <v>132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1"/>
      <c r="AF57" s="52" t="s">
        <v>26</v>
      </c>
      <c r="AG57" s="53"/>
      <c r="AH57" s="53"/>
      <c r="AI57" s="53"/>
      <c r="AJ57" s="53"/>
      <c r="AK57" s="54"/>
      <c r="AL57" s="97" t="s">
        <v>205</v>
      </c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55">
        <v>32000</v>
      </c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 t="s">
        <v>77</v>
      </c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108">
        <v>32000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</row>
    <row r="58" spans="1:107" s="17" customFormat="1" ht="14.25" customHeight="1">
      <c r="A58" s="43"/>
      <c r="B58" s="83" t="s">
        <v>84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  <c r="AF58" s="85" t="s">
        <v>26</v>
      </c>
      <c r="AG58" s="86"/>
      <c r="AH58" s="86"/>
      <c r="AI58" s="86"/>
      <c r="AJ58" s="86"/>
      <c r="AK58" s="87"/>
      <c r="AL58" s="162" t="s">
        <v>104</v>
      </c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67">
        <f>BB59</f>
        <v>4727700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>
        <f>BX59</f>
        <v>2334084.7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101">
        <f aca="true" t="shared" si="0" ref="CN58:CN63">BB58-BX58</f>
        <v>2393615.3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</row>
    <row r="59" spans="1:107" s="18" customFormat="1" ht="48" customHeight="1">
      <c r="A59" s="43"/>
      <c r="B59" s="83" t="s">
        <v>89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4"/>
      <c r="AF59" s="85" t="s">
        <v>26</v>
      </c>
      <c r="AG59" s="86"/>
      <c r="AH59" s="86"/>
      <c r="AI59" s="86"/>
      <c r="AJ59" s="86"/>
      <c r="AK59" s="87"/>
      <c r="AL59" s="162" t="s">
        <v>90</v>
      </c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67">
        <f>BB61+BB64</f>
        <v>4727700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>
        <f>BX60+BX64</f>
        <v>2334084.7</v>
      </c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101">
        <f t="shared" si="0"/>
        <v>2393615.3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</row>
    <row r="60" spans="1:107" s="19" customFormat="1" ht="42" customHeight="1">
      <c r="A60" s="43"/>
      <c r="B60" s="57" t="s">
        <v>209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59" t="s">
        <v>26</v>
      </c>
      <c r="AG60" s="60"/>
      <c r="AH60" s="60"/>
      <c r="AI60" s="60"/>
      <c r="AJ60" s="60"/>
      <c r="AK60" s="61"/>
      <c r="AL60" s="82" t="s">
        <v>208</v>
      </c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62">
        <f>SUM(BB61)</f>
        <v>4631400</v>
      </c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>
        <f>BX61</f>
        <v>2318000</v>
      </c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3">
        <f t="shared" si="0"/>
        <v>2313400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1:107" s="19" customFormat="1" ht="42" customHeight="1">
      <c r="A61" s="43"/>
      <c r="B61" s="57" t="s">
        <v>62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8"/>
      <c r="AF61" s="59" t="s">
        <v>26</v>
      </c>
      <c r="AG61" s="60"/>
      <c r="AH61" s="60"/>
      <c r="AI61" s="60"/>
      <c r="AJ61" s="60"/>
      <c r="AK61" s="61"/>
      <c r="AL61" s="82" t="s">
        <v>234</v>
      </c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62">
        <f>SUM(BB62)</f>
        <v>4631400</v>
      </c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>
        <f>BX62</f>
        <v>2318000</v>
      </c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3">
        <f t="shared" si="0"/>
        <v>2313400</v>
      </c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1:107" s="19" customFormat="1" ht="31.5" customHeight="1">
      <c r="A62" s="43"/>
      <c r="B62" s="57" t="s">
        <v>63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8"/>
      <c r="AF62" s="59" t="s">
        <v>26</v>
      </c>
      <c r="AG62" s="60"/>
      <c r="AH62" s="60"/>
      <c r="AI62" s="60"/>
      <c r="AJ62" s="60"/>
      <c r="AK62" s="61"/>
      <c r="AL62" s="71" t="s">
        <v>233</v>
      </c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3"/>
      <c r="BB62" s="98">
        <f>SUM(BB63:BW63)</f>
        <v>4631400</v>
      </c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100"/>
      <c r="BX62" s="98">
        <f>BX63</f>
        <v>2318000</v>
      </c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100"/>
      <c r="CN62" s="63">
        <f t="shared" si="0"/>
        <v>2313400</v>
      </c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1:107" ht="40.5" customHeight="1">
      <c r="A63" s="13"/>
      <c r="B63" s="50" t="s">
        <v>133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1"/>
      <c r="AF63" s="52" t="s">
        <v>26</v>
      </c>
      <c r="AG63" s="53"/>
      <c r="AH63" s="53"/>
      <c r="AI63" s="53"/>
      <c r="AJ63" s="53"/>
      <c r="AK63" s="54"/>
      <c r="AL63" s="97" t="s">
        <v>225</v>
      </c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55">
        <v>4631400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102">
        <v>2318000</v>
      </c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4"/>
      <c r="CN63" s="56">
        <f t="shared" si="0"/>
        <v>2313400</v>
      </c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</row>
    <row r="64" spans="1:107" s="19" customFormat="1" ht="39" customHeight="1">
      <c r="A64" s="43"/>
      <c r="B64" s="57" t="s">
        <v>44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  <c r="AF64" s="59" t="s">
        <v>26</v>
      </c>
      <c r="AG64" s="60"/>
      <c r="AH64" s="60"/>
      <c r="AI64" s="60"/>
      <c r="AJ64" s="60"/>
      <c r="AK64" s="61"/>
      <c r="AL64" s="82" t="s">
        <v>186</v>
      </c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>
        <f>SUM(BB65+BB67)</f>
        <v>96300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>
        <f>BX65+BX67</f>
        <v>16084.7</v>
      </c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3">
        <f>BB64-BX64</f>
        <v>80215.3</v>
      </c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1:107" s="19" customFormat="1" ht="55.5" customHeight="1">
      <c r="A65" s="43"/>
      <c r="B65" s="57" t="s">
        <v>88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59" t="s">
        <v>26</v>
      </c>
      <c r="AG65" s="60"/>
      <c r="AH65" s="60"/>
      <c r="AI65" s="60"/>
      <c r="AJ65" s="60"/>
      <c r="AK65" s="61"/>
      <c r="AL65" s="71" t="s">
        <v>183</v>
      </c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3"/>
      <c r="BB65" s="98">
        <f>SUM(BB66:BW66)</f>
        <v>200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100"/>
      <c r="BX65" s="98">
        <f>BX66</f>
        <v>200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100"/>
      <c r="CN65" s="63" t="s">
        <v>77</v>
      </c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1:107" ht="63" customHeight="1">
      <c r="A66" s="13"/>
      <c r="B66" s="50" t="s">
        <v>135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1"/>
      <c r="AF66" s="52" t="s">
        <v>26</v>
      </c>
      <c r="AG66" s="53"/>
      <c r="AH66" s="53"/>
      <c r="AI66" s="53"/>
      <c r="AJ66" s="53"/>
      <c r="AK66" s="54"/>
      <c r="AL66" s="97" t="s">
        <v>182</v>
      </c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55">
        <v>200</v>
      </c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102">
        <v>200</v>
      </c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4"/>
      <c r="CN66" s="108" t="s">
        <v>77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</row>
    <row r="67" spans="1:107" s="19" customFormat="1" ht="45.75" customHeight="1">
      <c r="A67" s="43"/>
      <c r="B67" s="57" t="s">
        <v>45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9" t="s">
        <v>26</v>
      </c>
      <c r="AG67" s="60"/>
      <c r="AH67" s="60"/>
      <c r="AI67" s="60"/>
      <c r="AJ67" s="60"/>
      <c r="AK67" s="61"/>
      <c r="AL67" s="71" t="s">
        <v>184</v>
      </c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3"/>
      <c r="BB67" s="98">
        <f>BB68</f>
        <v>96100</v>
      </c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100"/>
      <c r="BX67" s="98">
        <f>BX68</f>
        <v>15884.7</v>
      </c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100"/>
      <c r="CN67" s="63">
        <f>BB67-BX67</f>
        <v>80215.3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1:107" s="19" customFormat="1" ht="58.5" customHeight="1">
      <c r="A68" s="43"/>
      <c r="B68" s="80" t="s">
        <v>134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1"/>
      <c r="AF68" s="88" t="s">
        <v>26</v>
      </c>
      <c r="AG68" s="89"/>
      <c r="AH68" s="89"/>
      <c r="AI68" s="89"/>
      <c r="AJ68" s="89"/>
      <c r="AK68" s="90"/>
      <c r="AL68" s="91" t="s">
        <v>185</v>
      </c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3"/>
      <c r="BB68" s="94">
        <v>96100</v>
      </c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6"/>
      <c r="BX68" s="94">
        <v>15884.7</v>
      </c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6"/>
      <c r="CN68" s="56">
        <f>BB68-BX68</f>
        <v>80215.3</v>
      </c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</row>
    <row r="69" spans="1:107" ht="15" customHeight="1" hidden="1">
      <c r="A69" s="13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40"/>
      <c r="AF69" s="122" t="s">
        <v>60</v>
      </c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9"/>
    </row>
    <row r="70" spans="1:107" ht="15" customHeight="1" hidden="1">
      <c r="A70" s="13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122" t="s">
        <v>61</v>
      </c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9"/>
    </row>
    <row r="71" ht="9" customHeight="1"/>
    <row r="74" ht="9.75">
      <c r="AF74" s="18"/>
    </row>
  </sheetData>
  <sheetProtection/>
  <mergeCells count="357">
    <mergeCell ref="BX29:CM29"/>
    <mergeCell ref="CN29:DC29"/>
    <mergeCell ref="BX30:CM30"/>
    <mergeCell ref="B23:AE23"/>
    <mergeCell ref="AF23:AK23"/>
    <mergeCell ref="BB23:BW23"/>
    <mergeCell ref="BX23:CM23"/>
    <mergeCell ref="B27:AE27"/>
    <mergeCell ref="B29:AE29"/>
    <mergeCell ref="AF29:AK29"/>
    <mergeCell ref="B47:AE47"/>
    <mergeCell ref="AF44:AK44"/>
    <mergeCell ref="AF41:AK41"/>
    <mergeCell ref="AL42:BA42"/>
    <mergeCell ref="B42:AE42"/>
    <mergeCell ref="B44:AE44"/>
    <mergeCell ref="AL43:BA43"/>
    <mergeCell ref="B41:AE41"/>
    <mergeCell ref="B45:AE45"/>
    <mergeCell ref="AL46:BA46"/>
    <mergeCell ref="BX46:CM46"/>
    <mergeCell ref="BX48:CM48"/>
    <mergeCell ref="B48:AE48"/>
    <mergeCell ref="AF49:AK49"/>
    <mergeCell ref="CN56:DC56"/>
    <mergeCell ref="AF46:AK46"/>
    <mergeCell ref="BB50:BW50"/>
    <mergeCell ref="BB49:BW49"/>
    <mergeCell ref="AL52:BA52"/>
    <mergeCell ref="B50:AE50"/>
    <mergeCell ref="AL59:BA59"/>
    <mergeCell ref="BB55:BW55"/>
    <mergeCell ref="BX55:CM55"/>
    <mergeCell ref="AL63:BA63"/>
    <mergeCell ref="AL58:BA58"/>
    <mergeCell ref="BX56:CM56"/>
    <mergeCell ref="BX62:CM62"/>
    <mergeCell ref="BB46:BW46"/>
    <mergeCell ref="AL45:BA45"/>
    <mergeCell ref="BX51:CM51"/>
    <mergeCell ref="BX58:CM58"/>
    <mergeCell ref="BX52:CM52"/>
    <mergeCell ref="BB57:BW57"/>
    <mergeCell ref="AL55:BA55"/>
    <mergeCell ref="AL51:BA51"/>
    <mergeCell ref="AL56:BA56"/>
    <mergeCell ref="AL47:BA47"/>
    <mergeCell ref="CN63:DC63"/>
    <mergeCell ref="AL57:BA57"/>
    <mergeCell ref="CN61:DC61"/>
    <mergeCell ref="BB60:BW60"/>
    <mergeCell ref="BX60:CM60"/>
    <mergeCell ref="BB47:BW47"/>
    <mergeCell ref="BX61:CM61"/>
    <mergeCell ref="BB52:BW52"/>
    <mergeCell ref="BX63:CM63"/>
    <mergeCell ref="BB56:BW56"/>
    <mergeCell ref="AL48:BA48"/>
    <mergeCell ref="BB58:BW58"/>
    <mergeCell ref="AL49:BA49"/>
    <mergeCell ref="AL53:BA53"/>
    <mergeCell ref="AF54:AK54"/>
    <mergeCell ref="AL54:BA54"/>
    <mergeCell ref="BB54:BW54"/>
    <mergeCell ref="AF57:AK57"/>
    <mergeCell ref="B51:AE51"/>
    <mergeCell ref="CA6:CL6"/>
    <mergeCell ref="CA7:CL7"/>
    <mergeCell ref="B16:AE16"/>
    <mergeCell ref="S7:BW7"/>
    <mergeCell ref="BB14:BW14"/>
    <mergeCell ref="B43:AE43"/>
    <mergeCell ref="B40:AE40"/>
    <mergeCell ref="BB20:BW20"/>
    <mergeCell ref="AL19:BA19"/>
    <mergeCell ref="AF65:AK65"/>
    <mergeCell ref="AF58:AK58"/>
    <mergeCell ref="AF47:AK47"/>
    <mergeCell ref="AF45:AK45"/>
    <mergeCell ref="BX19:CM19"/>
    <mergeCell ref="BB42:BW42"/>
    <mergeCell ref="BX21:CM21"/>
    <mergeCell ref="BB41:BW41"/>
    <mergeCell ref="AF21:AK21"/>
    <mergeCell ref="BB21:BW21"/>
    <mergeCell ref="CN6:DC6"/>
    <mergeCell ref="CN7:DC7"/>
    <mergeCell ref="CN8:DC8"/>
    <mergeCell ref="CD8:CL8"/>
    <mergeCell ref="A8:AO8"/>
    <mergeCell ref="BB16:BW16"/>
    <mergeCell ref="A14:AE14"/>
    <mergeCell ref="A12:DC12"/>
    <mergeCell ref="A15:AE15"/>
    <mergeCell ref="CN15:DC15"/>
    <mergeCell ref="AF36:AK36"/>
    <mergeCell ref="B35:AE35"/>
    <mergeCell ref="AF33:AK33"/>
    <mergeCell ref="B21:AE21"/>
    <mergeCell ref="AF19:AK19"/>
    <mergeCell ref="CN14:DC14"/>
    <mergeCell ref="AF18:AK18"/>
    <mergeCell ref="B18:AE18"/>
    <mergeCell ref="B26:AE26"/>
    <mergeCell ref="AF26:AK26"/>
    <mergeCell ref="CN18:DC18"/>
    <mergeCell ref="AF15:AK15"/>
    <mergeCell ref="AL18:BA18"/>
    <mergeCell ref="CN20:DC20"/>
    <mergeCell ref="AF27:AK27"/>
    <mergeCell ref="AL27:BA27"/>
    <mergeCell ref="AL16:BA16"/>
    <mergeCell ref="BB15:BW15"/>
    <mergeCell ref="AL15:BA15"/>
    <mergeCell ref="BX16:CM16"/>
    <mergeCell ref="AL29:BA29"/>
    <mergeCell ref="BB29:BW29"/>
    <mergeCell ref="B64:AE64"/>
    <mergeCell ref="B59:AE59"/>
    <mergeCell ref="B58:AE58"/>
    <mergeCell ref="AF56:AK56"/>
    <mergeCell ref="B34:AE34"/>
    <mergeCell ref="AF38:AK38"/>
    <mergeCell ref="AF40:AK40"/>
    <mergeCell ref="AF39:AK39"/>
    <mergeCell ref="AF63:AK63"/>
    <mergeCell ref="AF51:AK51"/>
    <mergeCell ref="AF66:AK66"/>
    <mergeCell ref="B55:AE55"/>
    <mergeCell ref="B56:AE56"/>
    <mergeCell ref="AF48:AK48"/>
    <mergeCell ref="AF59:AK59"/>
    <mergeCell ref="AF50:AK50"/>
    <mergeCell ref="AF55:AK55"/>
    <mergeCell ref="B57:AE57"/>
    <mergeCell ref="B66:AE66"/>
    <mergeCell ref="AF62:AK62"/>
    <mergeCell ref="B31:AE31"/>
    <mergeCell ref="BB26:BW26"/>
    <mergeCell ref="B20:AE20"/>
    <mergeCell ref="AF20:AK20"/>
    <mergeCell ref="B32:AE32"/>
    <mergeCell ref="AF32:AK32"/>
    <mergeCell ref="AF28:AK28"/>
    <mergeCell ref="B28:AE28"/>
    <mergeCell ref="AF31:AK31"/>
    <mergeCell ref="B30:AE30"/>
    <mergeCell ref="AF17:AK17"/>
    <mergeCell ref="B17:AE17"/>
    <mergeCell ref="CN9:DC9"/>
    <mergeCell ref="AL14:BA14"/>
    <mergeCell ref="CN10:DC10"/>
    <mergeCell ref="BX14:CM14"/>
    <mergeCell ref="AF14:AK14"/>
    <mergeCell ref="AF16:AK16"/>
    <mergeCell ref="B70:AE70"/>
    <mergeCell ref="B69:AE69"/>
    <mergeCell ref="B37:AE37"/>
    <mergeCell ref="AF37:AK37"/>
    <mergeCell ref="AF67:AK67"/>
    <mergeCell ref="B46:AE46"/>
    <mergeCell ref="AF70:AK70"/>
    <mergeCell ref="B67:AE67"/>
    <mergeCell ref="AF64:AK64"/>
    <mergeCell ref="B65:AE65"/>
    <mergeCell ref="CN17:DC17"/>
    <mergeCell ref="BB17:BW17"/>
    <mergeCell ref="BX17:CM17"/>
    <mergeCell ref="BX28:CM28"/>
    <mergeCell ref="CN16:DC16"/>
    <mergeCell ref="BX15:CM15"/>
    <mergeCell ref="BB19:BW19"/>
    <mergeCell ref="CN19:DC19"/>
    <mergeCell ref="BX26:CM26"/>
    <mergeCell ref="CN27:DC27"/>
    <mergeCell ref="B49:AE49"/>
    <mergeCell ref="B19:AE19"/>
    <mergeCell ref="B36:AE36"/>
    <mergeCell ref="B33:AE33"/>
    <mergeCell ref="BX64:CM64"/>
    <mergeCell ref="AL64:BA64"/>
    <mergeCell ref="BB35:BW35"/>
    <mergeCell ref="AL35:BA35"/>
    <mergeCell ref="AF35:AK35"/>
    <mergeCell ref="AL34:BA34"/>
    <mergeCell ref="CN30:DC30"/>
    <mergeCell ref="BX31:CM31"/>
    <mergeCell ref="AL17:BA17"/>
    <mergeCell ref="CN23:DC23"/>
    <mergeCell ref="BB27:BW27"/>
    <mergeCell ref="BB28:BW28"/>
    <mergeCell ref="AL26:BA26"/>
    <mergeCell ref="AL28:BA28"/>
    <mergeCell ref="AL30:BA30"/>
    <mergeCell ref="BB30:BW30"/>
    <mergeCell ref="BX66:CM66"/>
    <mergeCell ref="BB66:BW66"/>
    <mergeCell ref="CN64:DC64"/>
    <mergeCell ref="BX65:CM65"/>
    <mergeCell ref="AL69:BA69"/>
    <mergeCell ref="BX69:CM69"/>
    <mergeCell ref="BX67:CM67"/>
    <mergeCell ref="CN69:DC69"/>
    <mergeCell ref="AL67:BA67"/>
    <mergeCell ref="AL65:BA65"/>
    <mergeCell ref="CN70:DC70"/>
    <mergeCell ref="BX70:CM70"/>
    <mergeCell ref="AL70:BA70"/>
    <mergeCell ref="BB70:BW70"/>
    <mergeCell ref="BB69:BW69"/>
    <mergeCell ref="CN67:DC67"/>
    <mergeCell ref="AF69:AK69"/>
    <mergeCell ref="CN4:DC4"/>
    <mergeCell ref="CN5:DC5"/>
    <mergeCell ref="CN66:DC66"/>
    <mergeCell ref="CN57:DC57"/>
    <mergeCell ref="BB67:BW67"/>
    <mergeCell ref="BX20:CM20"/>
    <mergeCell ref="CN26:DC26"/>
    <mergeCell ref="CN28:DC28"/>
    <mergeCell ref="CN31:DC31"/>
    <mergeCell ref="CN53:DC53"/>
    <mergeCell ref="CN52:DC52"/>
    <mergeCell ref="BB53:BW53"/>
    <mergeCell ref="CH1:DC1"/>
    <mergeCell ref="A2:CM2"/>
    <mergeCell ref="CN3:DC3"/>
    <mergeCell ref="BF5:BG5"/>
    <mergeCell ref="AJ5:AZ5"/>
    <mergeCell ref="BY4:CL4"/>
    <mergeCell ref="BX27:CM27"/>
    <mergeCell ref="CN49:DC49"/>
    <mergeCell ref="CN50:DC50"/>
    <mergeCell ref="BX49:CM49"/>
    <mergeCell ref="BX50:CM50"/>
    <mergeCell ref="BX36:CM36"/>
    <mergeCell ref="CN37:DC37"/>
    <mergeCell ref="BX45:CM45"/>
    <mergeCell ref="CN40:DC40"/>
    <mergeCell ref="CN46:DC46"/>
    <mergeCell ref="BX47:CM47"/>
    <mergeCell ref="CN45:DC45"/>
    <mergeCell ref="BX33:CM33"/>
    <mergeCell ref="BX32:CM32"/>
    <mergeCell ref="BX44:CM44"/>
    <mergeCell ref="BA5:BE5"/>
    <mergeCell ref="CN21:DC21"/>
    <mergeCell ref="AL20:BA20"/>
    <mergeCell ref="BB18:BW18"/>
    <mergeCell ref="BX18:CM18"/>
    <mergeCell ref="BX40:CM40"/>
    <mergeCell ref="CN33:DC33"/>
    <mergeCell ref="CN32:DC32"/>
    <mergeCell ref="CN38:DC38"/>
    <mergeCell ref="BX43:CM43"/>
    <mergeCell ref="CN42:DC42"/>
    <mergeCell ref="CN34:DC34"/>
    <mergeCell ref="CN35:DC35"/>
    <mergeCell ref="BX42:CM42"/>
    <mergeCell ref="CN41:DC41"/>
    <mergeCell ref="BX38:CM38"/>
    <mergeCell ref="BX41:CM41"/>
    <mergeCell ref="AL41:BA41"/>
    <mergeCell ref="AL36:BA36"/>
    <mergeCell ref="BB37:BW37"/>
    <mergeCell ref="AL37:BA37"/>
    <mergeCell ref="BX37:CM37"/>
    <mergeCell ref="BB40:BW40"/>
    <mergeCell ref="AF30:AK30"/>
    <mergeCell ref="CN68:DC68"/>
    <mergeCell ref="BX34:CM34"/>
    <mergeCell ref="CN36:DC36"/>
    <mergeCell ref="BB34:BW34"/>
    <mergeCell ref="BX68:CM68"/>
    <mergeCell ref="BX57:CM57"/>
    <mergeCell ref="CN44:DC44"/>
    <mergeCell ref="CN43:DC43"/>
    <mergeCell ref="CN39:DC39"/>
    <mergeCell ref="CN47:DC47"/>
    <mergeCell ref="BX35:CM35"/>
    <mergeCell ref="CN55:DC55"/>
    <mergeCell ref="CN62:DC62"/>
    <mergeCell ref="CN58:DC58"/>
    <mergeCell ref="BB59:BW59"/>
    <mergeCell ref="BB62:BW62"/>
    <mergeCell ref="BB61:BW61"/>
    <mergeCell ref="CN59:DC59"/>
    <mergeCell ref="CN60:DC60"/>
    <mergeCell ref="CN48:DC48"/>
    <mergeCell ref="BB51:BW51"/>
    <mergeCell ref="CN65:DC65"/>
    <mergeCell ref="BB64:BW64"/>
    <mergeCell ref="B63:AE63"/>
    <mergeCell ref="BB48:BW48"/>
    <mergeCell ref="AL50:BA50"/>
    <mergeCell ref="CN54:DC54"/>
    <mergeCell ref="AF53:AK53"/>
    <mergeCell ref="CN51:DC51"/>
    <mergeCell ref="AF68:AK68"/>
    <mergeCell ref="AL68:BA68"/>
    <mergeCell ref="BB68:BW68"/>
    <mergeCell ref="B68:AE68"/>
    <mergeCell ref="B60:AE60"/>
    <mergeCell ref="AF60:AK60"/>
    <mergeCell ref="AL60:BA60"/>
    <mergeCell ref="BB63:BW63"/>
    <mergeCell ref="AL66:BA66"/>
    <mergeCell ref="BB65:BW65"/>
    <mergeCell ref="AF34:AK34"/>
    <mergeCell ref="BB39:BW39"/>
    <mergeCell ref="B52:AE52"/>
    <mergeCell ref="AF52:AK52"/>
    <mergeCell ref="BB33:BW33"/>
    <mergeCell ref="BB31:BW31"/>
    <mergeCell ref="AL32:BA32"/>
    <mergeCell ref="BB36:BW36"/>
    <mergeCell ref="AL33:BA33"/>
    <mergeCell ref="AL38:BA38"/>
    <mergeCell ref="BX54:CM54"/>
    <mergeCell ref="BX53:CM53"/>
    <mergeCell ref="B62:AE62"/>
    <mergeCell ref="B61:AE61"/>
    <mergeCell ref="B53:AE53"/>
    <mergeCell ref="B54:AE54"/>
    <mergeCell ref="AL62:BA62"/>
    <mergeCell ref="BX59:CM59"/>
    <mergeCell ref="AF61:AK61"/>
    <mergeCell ref="AL61:BA61"/>
    <mergeCell ref="AL44:BA44"/>
    <mergeCell ref="BB45:BW45"/>
    <mergeCell ref="BB43:BW43"/>
    <mergeCell ref="BB38:BW38"/>
    <mergeCell ref="AF43:AK43"/>
    <mergeCell ref="AL39:BA39"/>
    <mergeCell ref="AF42:AK42"/>
    <mergeCell ref="AL40:BA40"/>
    <mergeCell ref="BB44:BW44"/>
    <mergeCell ref="B22:AE22"/>
    <mergeCell ref="AF22:AK22"/>
    <mergeCell ref="BB22:BW22"/>
    <mergeCell ref="BX22:CM22"/>
    <mergeCell ref="CN22:DC22"/>
    <mergeCell ref="B39:AE39"/>
    <mergeCell ref="BX39:CM39"/>
    <mergeCell ref="B38:AE38"/>
    <mergeCell ref="AL31:BA31"/>
    <mergeCell ref="BB32:BW32"/>
    <mergeCell ref="B25:AE25"/>
    <mergeCell ref="AF25:AK25"/>
    <mergeCell ref="BB25:BW25"/>
    <mergeCell ref="BX25:CM25"/>
    <mergeCell ref="CN25:DC25"/>
    <mergeCell ref="B24:AE24"/>
    <mergeCell ref="AF24:AK24"/>
    <mergeCell ref="BB24:BW24"/>
    <mergeCell ref="BX24:CM24"/>
    <mergeCell ref="CN24:DC2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6"/>
  <sheetViews>
    <sheetView view="pageBreakPreview" zoomScaleSheetLayoutView="100" zoomScalePageLayoutView="0" workbookViewId="0" topLeftCell="A39">
      <selection activeCell="BV40" sqref="BV40:CE40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55" t="s">
        <v>48</v>
      </c>
      <c r="BV1" s="155"/>
      <c r="BW1" s="155"/>
      <c r="BX1" s="155"/>
      <c r="BY1" s="155"/>
      <c r="BZ1" s="155"/>
      <c r="CA1" s="155"/>
      <c r="CB1" s="155"/>
      <c r="CC1" s="155"/>
      <c r="CD1" s="155"/>
      <c r="CE1" s="155"/>
    </row>
    <row r="2" spans="1:83" ht="12.7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20"/>
      <c r="AE4" s="218" t="s">
        <v>14</v>
      </c>
      <c r="AF4" s="219"/>
      <c r="AG4" s="219"/>
      <c r="AH4" s="219"/>
      <c r="AI4" s="219"/>
      <c r="AJ4" s="220"/>
      <c r="AK4" s="218" t="s">
        <v>67</v>
      </c>
      <c r="AL4" s="219"/>
      <c r="AM4" s="219"/>
      <c r="AN4" s="219"/>
      <c r="AO4" s="219"/>
      <c r="AP4" s="219"/>
      <c r="AQ4" s="219"/>
      <c r="AR4" s="219"/>
      <c r="AS4" s="220"/>
      <c r="AT4" s="218" t="s">
        <v>47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10</v>
      </c>
      <c r="BL4" s="219"/>
      <c r="BM4" s="219"/>
      <c r="BN4" s="219"/>
      <c r="BO4" s="219"/>
      <c r="BP4" s="219"/>
      <c r="BQ4" s="219"/>
      <c r="BR4" s="219"/>
      <c r="BS4" s="219"/>
      <c r="BT4" s="219"/>
      <c r="BU4" s="220"/>
      <c r="BV4" s="218" t="s">
        <v>17</v>
      </c>
      <c r="BW4" s="219"/>
      <c r="BX4" s="219"/>
      <c r="BY4" s="219"/>
      <c r="BZ4" s="219"/>
      <c r="CA4" s="219"/>
      <c r="CB4" s="219"/>
      <c r="CC4" s="219"/>
      <c r="CD4" s="219"/>
      <c r="CE4" s="219"/>
    </row>
    <row r="5" spans="1:83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1"/>
      <c r="AF5" s="222"/>
      <c r="AG5" s="222"/>
      <c r="AH5" s="222"/>
      <c r="AI5" s="222"/>
      <c r="AJ5" s="223"/>
      <c r="AK5" s="221"/>
      <c r="AL5" s="222"/>
      <c r="AM5" s="222"/>
      <c r="AN5" s="222"/>
      <c r="AO5" s="222"/>
      <c r="AP5" s="222"/>
      <c r="AQ5" s="222"/>
      <c r="AR5" s="222"/>
      <c r="AS5" s="223"/>
      <c r="AT5" s="221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3"/>
      <c r="BK5" s="221"/>
      <c r="BL5" s="222"/>
      <c r="BM5" s="222"/>
      <c r="BN5" s="222"/>
      <c r="BO5" s="222"/>
      <c r="BP5" s="222"/>
      <c r="BQ5" s="222"/>
      <c r="BR5" s="222"/>
      <c r="BS5" s="222"/>
      <c r="BT5" s="222"/>
      <c r="BU5" s="223"/>
      <c r="BV5" s="221"/>
      <c r="BW5" s="222"/>
      <c r="BX5" s="222"/>
      <c r="BY5" s="222"/>
      <c r="BZ5" s="222"/>
      <c r="CA5" s="222"/>
      <c r="CB5" s="222"/>
      <c r="CC5" s="222"/>
      <c r="CD5" s="222"/>
      <c r="CE5" s="222"/>
    </row>
    <row r="6" spans="1:83" ht="10.5" thickBot="1">
      <c r="A6" s="159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>
        <v>2</v>
      </c>
      <c r="AF6" s="213"/>
      <c r="AG6" s="213"/>
      <c r="AH6" s="213"/>
      <c r="AI6" s="213"/>
      <c r="AJ6" s="213"/>
      <c r="AK6" s="213">
        <v>3</v>
      </c>
      <c r="AL6" s="213"/>
      <c r="AM6" s="213"/>
      <c r="AN6" s="213"/>
      <c r="AO6" s="213"/>
      <c r="AP6" s="213"/>
      <c r="AQ6" s="213"/>
      <c r="AR6" s="213"/>
      <c r="AS6" s="213"/>
      <c r="AT6" s="213">
        <v>4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>
        <v>5</v>
      </c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>
        <v>6</v>
      </c>
      <c r="BW6" s="213"/>
      <c r="BX6" s="213"/>
      <c r="BY6" s="213"/>
      <c r="BZ6" s="213"/>
      <c r="CA6" s="213"/>
      <c r="CB6" s="213"/>
      <c r="CC6" s="213"/>
      <c r="CD6" s="213"/>
      <c r="CE6" s="213"/>
    </row>
    <row r="7" spans="1:83" s="22" customFormat="1" ht="14.25" customHeight="1">
      <c r="A7" s="21"/>
      <c r="B7" s="214" t="s">
        <v>16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5"/>
      <c r="AE7" s="216" t="s">
        <v>18</v>
      </c>
      <c r="AF7" s="217"/>
      <c r="AG7" s="217"/>
      <c r="AH7" s="217"/>
      <c r="AI7" s="217"/>
      <c r="AJ7" s="217"/>
      <c r="AK7" s="217" t="s">
        <v>51</v>
      </c>
      <c r="AL7" s="217"/>
      <c r="AM7" s="217"/>
      <c r="AN7" s="217"/>
      <c r="AO7" s="217"/>
      <c r="AP7" s="217"/>
      <c r="AQ7" s="217"/>
      <c r="AR7" s="217"/>
      <c r="AS7" s="217"/>
      <c r="AT7" s="227">
        <f>AT9+AT10+AT11+AT12+AT14+AT16+AT17+AT19+AT20+AT21+AT24+AT26+AT31+AT36+AT38+AT40+AT29+AT30+AT28+AT37+AT27+AT33+AT39+AT35+AT32+AT23+AT34+AT15+AT22+AT25+AT18</f>
        <v>13003466.35</v>
      </c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>
        <f>BK9+BK12+BK20+BK30+BK31+BK32+BK37+BK40+BK11+BK14+BK15+BK22+BK24+BK25+BK34+BK38+BK16+BK17+BK29+BK33+BK10</f>
        <v>4441170.010000001</v>
      </c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>
        <f>AT7-BK7</f>
        <v>8562296.34</v>
      </c>
      <c r="BW7" s="227"/>
      <c r="BX7" s="227"/>
      <c r="BY7" s="227"/>
      <c r="BZ7" s="227"/>
      <c r="CA7" s="227"/>
      <c r="CB7" s="227"/>
      <c r="CC7" s="227"/>
      <c r="CD7" s="227"/>
      <c r="CE7" s="227"/>
    </row>
    <row r="8" spans="1:83" ht="14.25" customHeight="1">
      <c r="A8" s="5"/>
      <c r="B8" s="207" t="s">
        <v>13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205" t="s">
        <v>77</v>
      </c>
      <c r="AF8" s="206"/>
      <c r="AG8" s="206"/>
      <c r="AH8" s="206"/>
      <c r="AI8" s="206"/>
      <c r="AJ8" s="206"/>
      <c r="AK8" s="123" t="s">
        <v>77</v>
      </c>
      <c r="AL8" s="123"/>
      <c r="AM8" s="123"/>
      <c r="AN8" s="123"/>
      <c r="AO8" s="123"/>
      <c r="AP8" s="123"/>
      <c r="AQ8" s="123"/>
      <c r="AR8" s="123"/>
      <c r="AS8" s="123"/>
      <c r="AT8" s="55" t="s">
        <v>77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 t="s">
        <v>77</v>
      </c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77</v>
      </c>
      <c r="BW8" s="55"/>
      <c r="BX8" s="55"/>
      <c r="BY8" s="55"/>
      <c r="BZ8" s="55"/>
      <c r="CA8" s="55"/>
      <c r="CB8" s="55"/>
      <c r="CC8" s="55"/>
      <c r="CD8" s="55"/>
      <c r="CE8" s="55"/>
    </row>
    <row r="9" spans="1:83" ht="156" customHeight="1">
      <c r="A9" s="8"/>
      <c r="B9" s="50" t="s">
        <v>158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209" t="s">
        <v>18</v>
      </c>
      <c r="AF9" s="210"/>
      <c r="AG9" s="210"/>
      <c r="AH9" s="210"/>
      <c r="AI9" s="210"/>
      <c r="AJ9" s="211"/>
      <c r="AK9" s="130" t="s">
        <v>150</v>
      </c>
      <c r="AL9" s="53"/>
      <c r="AM9" s="53"/>
      <c r="AN9" s="53"/>
      <c r="AO9" s="53"/>
      <c r="AP9" s="53"/>
      <c r="AQ9" s="53"/>
      <c r="AR9" s="53"/>
      <c r="AS9" s="54"/>
      <c r="AT9" s="102">
        <v>2983000</v>
      </c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4"/>
      <c r="BK9" s="94">
        <v>815829.4</v>
      </c>
      <c r="BL9" s="95"/>
      <c r="BM9" s="95"/>
      <c r="BN9" s="95"/>
      <c r="BO9" s="95"/>
      <c r="BP9" s="95"/>
      <c r="BQ9" s="95"/>
      <c r="BR9" s="95"/>
      <c r="BS9" s="95"/>
      <c r="BT9" s="95"/>
      <c r="BU9" s="96"/>
      <c r="BV9" s="102">
        <f>AT9-BK9</f>
        <v>2167170.6</v>
      </c>
      <c r="BW9" s="103"/>
      <c r="BX9" s="103"/>
      <c r="BY9" s="103"/>
      <c r="BZ9" s="103"/>
      <c r="CA9" s="103"/>
      <c r="CB9" s="103"/>
      <c r="CC9" s="103"/>
      <c r="CD9" s="103"/>
      <c r="CE9" s="104"/>
    </row>
    <row r="10" spans="1:83" ht="168" customHeight="1">
      <c r="A10" s="8"/>
      <c r="B10" s="50" t="s">
        <v>159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167" t="s">
        <v>18</v>
      </c>
      <c r="AF10" s="168"/>
      <c r="AG10" s="168"/>
      <c r="AH10" s="168"/>
      <c r="AI10" s="168"/>
      <c r="AJ10" s="168"/>
      <c r="AK10" s="123" t="s">
        <v>151</v>
      </c>
      <c r="AL10" s="123"/>
      <c r="AM10" s="123"/>
      <c r="AN10" s="123"/>
      <c r="AO10" s="123"/>
      <c r="AP10" s="123"/>
      <c r="AQ10" s="123"/>
      <c r="AR10" s="123"/>
      <c r="AS10" s="123"/>
      <c r="AT10" s="102">
        <v>232200</v>
      </c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4"/>
      <c r="BK10" s="131">
        <v>53461.2</v>
      </c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02">
        <f>AT10-BK10</f>
        <v>178738.8</v>
      </c>
      <c r="BW10" s="103"/>
      <c r="BX10" s="103"/>
      <c r="BY10" s="103"/>
      <c r="BZ10" s="103"/>
      <c r="CA10" s="103"/>
      <c r="CB10" s="103"/>
      <c r="CC10" s="103"/>
      <c r="CD10" s="103"/>
      <c r="CE10" s="104"/>
    </row>
    <row r="11" spans="1:83" ht="187.5" customHeight="1">
      <c r="A11" s="8"/>
      <c r="B11" s="50" t="s">
        <v>160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167" t="s">
        <v>18</v>
      </c>
      <c r="AF11" s="168"/>
      <c r="AG11" s="168"/>
      <c r="AH11" s="168"/>
      <c r="AI11" s="168"/>
      <c r="AJ11" s="168"/>
      <c r="AK11" s="123" t="s">
        <v>152</v>
      </c>
      <c r="AL11" s="123"/>
      <c r="AM11" s="123"/>
      <c r="AN11" s="123"/>
      <c r="AO11" s="123"/>
      <c r="AP11" s="123"/>
      <c r="AQ11" s="123"/>
      <c r="AR11" s="123"/>
      <c r="AS11" s="123"/>
      <c r="AT11" s="102">
        <v>971000</v>
      </c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4"/>
      <c r="BK11" s="131">
        <v>195532.52</v>
      </c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55">
        <f aca="true" t="shared" si="0" ref="BV11:BV16">AT11-BK11</f>
        <v>775467.48</v>
      </c>
      <c r="BW11" s="55"/>
      <c r="BX11" s="55"/>
      <c r="BY11" s="55"/>
      <c r="BZ11" s="55"/>
      <c r="CA11" s="55"/>
      <c r="CB11" s="55"/>
      <c r="CC11" s="55"/>
      <c r="CD11" s="55"/>
      <c r="CE11" s="55"/>
    </row>
    <row r="12" spans="1:83" s="18" customFormat="1" ht="191.25" customHeight="1">
      <c r="A12" s="16"/>
      <c r="B12" s="80" t="s">
        <v>172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190" t="s">
        <v>18</v>
      </c>
      <c r="AF12" s="191"/>
      <c r="AG12" s="191"/>
      <c r="AH12" s="191"/>
      <c r="AI12" s="191"/>
      <c r="AJ12" s="191"/>
      <c r="AK12" s="191" t="s">
        <v>153</v>
      </c>
      <c r="AL12" s="191"/>
      <c r="AM12" s="191"/>
      <c r="AN12" s="191"/>
      <c r="AO12" s="191"/>
      <c r="AP12" s="191"/>
      <c r="AQ12" s="191"/>
      <c r="AR12" s="191"/>
      <c r="AS12" s="191"/>
      <c r="AT12" s="74">
        <v>532300</v>
      </c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56">
        <v>168263.79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>
        <f t="shared" si="0"/>
        <v>364036.20999999996</v>
      </c>
      <c r="BW12" s="56"/>
      <c r="BX12" s="56"/>
      <c r="BY12" s="56"/>
      <c r="BZ12" s="56"/>
      <c r="CA12" s="56"/>
      <c r="CB12" s="56"/>
      <c r="CC12" s="56"/>
      <c r="CD12" s="56"/>
      <c r="CE12" s="56"/>
    </row>
    <row r="13" spans="1:83" s="20" customFormat="1" ht="1.5" customHeight="1" hidden="1">
      <c r="A13" s="13"/>
      <c r="B13" s="80" t="s">
        <v>101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190" t="s">
        <v>18</v>
      </c>
      <c r="AF13" s="191"/>
      <c r="AG13" s="191"/>
      <c r="AH13" s="191"/>
      <c r="AI13" s="191"/>
      <c r="AJ13" s="191"/>
      <c r="AK13" s="191" t="s">
        <v>110</v>
      </c>
      <c r="AL13" s="191"/>
      <c r="AM13" s="191"/>
      <c r="AN13" s="191"/>
      <c r="AO13" s="191"/>
      <c r="AP13" s="191"/>
      <c r="AQ13" s="191"/>
      <c r="AR13" s="191"/>
      <c r="AS13" s="191"/>
      <c r="AT13" s="74">
        <f>SUM(AT17:BJ17)</f>
        <v>200</v>
      </c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56">
        <f>SUM(BK17:BU17)</f>
        <v>200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>
        <f t="shared" si="0"/>
        <v>0</v>
      </c>
      <c r="BW13" s="56"/>
      <c r="BX13" s="56"/>
      <c r="BY13" s="56"/>
      <c r="BZ13" s="56"/>
      <c r="CA13" s="56"/>
      <c r="CB13" s="56"/>
      <c r="CC13" s="56"/>
      <c r="CD13" s="56"/>
      <c r="CE13" s="56"/>
    </row>
    <row r="14" spans="1:83" ht="156" customHeight="1">
      <c r="A14" s="8"/>
      <c r="B14" s="80" t="s">
        <v>168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175" t="s">
        <v>18</v>
      </c>
      <c r="AF14" s="176"/>
      <c r="AG14" s="176"/>
      <c r="AH14" s="176"/>
      <c r="AI14" s="176"/>
      <c r="AJ14" s="177"/>
      <c r="AK14" s="178" t="s">
        <v>167</v>
      </c>
      <c r="AL14" s="89"/>
      <c r="AM14" s="89"/>
      <c r="AN14" s="89"/>
      <c r="AO14" s="89"/>
      <c r="AP14" s="89"/>
      <c r="AQ14" s="89"/>
      <c r="AR14" s="89"/>
      <c r="AS14" s="90"/>
      <c r="AT14" s="94">
        <v>193500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4">
        <v>193424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6"/>
      <c r="BV14" s="94">
        <f t="shared" si="0"/>
        <v>76</v>
      </c>
      <c r="BW14" s="95"/>
      <c r="BX14" s="95"/>
      <c r="BY14" s="95"/>
      <c r="BZ14" s="95"/>
      <c r="CA14" s="95"/>
      <c r="CB14" s="95"/>
      <c r="CC14" s="95"/>
      <c r="CD14" s="95"/>
      <c r="CE14" s="96"/>
    </row>
    <row r="15" spans="1:83" ht="151.5" customHeight="1">
      <c r="A15" s="8"/>
      <c r="B15" s="80" t="s">
        <v>161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175" t="s">
        <v>18</v>
      </c>
      <c r="AF15" s="176"/>
      <c r="AG15" s="176"/>
      <c r="AH15" s="176"/>
      <c r="AI15" s="176"/>
      <c r="AJ15" s="177"/>
      <c r="AK15" s="178" t="s">
        <v>154</v>
      </c>
      <c r="AL15" s="89"/>
      <c r="AM15" s="89"/>
      <c r="AN15" s="89"/>
      <c r="AO15" s="89"/>
      <c r="AP15" s="89"/>
      <c r="AQ15" s="89"/>
      <c r="AR15" s="89"/>
      <c r="AS15" s="90"/>
      <c r="AT15" s="94">
        <v>7700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6"/>
      <c r="BK15" s="94">
        <v>6500</v>
      </c>
      <c r="BL15" s="95"/>
      <c r="BM15" s="95"/>
      <c r="BN15" s="95"/>
      <c r="BO15" s="95"/>
      <c r="BP15" s="95"/>
      <c r="BQ15" s="95"/>
      <c r="BR15" s="95"/>
      <c r="BS15" s="95"/>
      <c r="BT15" s="95"/>
      <c r="BU15" s="96"/>
      <c r="BV15" s="94">
        <f t="shared" si="0"/>
        <v>1200</v>
      </c>
      <c r="BW15" s="95"/>
      <c r="BX15" s="95"/>
      <c r="BY15" s="95"/>
      <c r="BZ15" s="95"/>
      <c r="CA15" s="95"/>
      <c r="CB15" s="95"/>
      <c r="CC15" s="95"/>
      <c r="CD15" s="95"/>
      <c r="CE15" s="96"/>
    </row>
    <row r="16" spans="1:83" ht="151.5" customHeight="1">
      <c r="A16" s="8"/>
      <c r="B16" s="80" t="s">
        <v>213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175" t="s">
        <v>18</v>
      </c>
      <c r="AF16" s="176"/>
      <c r="AG16" s="176"/>
      <c r="AH16" s="176"/>
      <c r="AI16" s="176"/>
      <c r="AJ16" s="177"/>
      <c r="AK16" s="178" t="s">
        <v>212</v>
      </c>
      <c r="AL16" s="89"/>
      <c r="AM16" s="89"/>
      <c r="AN16" s="89"/>
      <c r="AO16" s="89"/>
      <c r="AP16" s="89"/>
      <c r="AQ16" s="89"/>
      <c r="AR16" s="89"/>
      <c r="AS16" s="90"/>
      <c r="AT16" s="94">
        <v>1000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6"/>
      <c r="BK16" s="94">
        <v>153.18</v>
      </c>
      <c r="BL16" s="95"/>
      <c r="BM16" s="95"/>
      <c r="BN16" s="95"/>
      <c r="BO16" s="95"/>
      <c r="BP16" s="95"/>
      <c r="BQ16" s="95"/>
      <c r="BR16" s="95"/>
      <c r="BS16" s="95"/>
      <c r="BT16" s="95"/>
      <c r="BU16" s="96"/>
      <c r="BV16" s="94">
        <f t="shared" si="0"/>
        <v>846.8199999999999</v>
      </c>
      <c r="BW16" s="95"/>
      <c r="BX16" s="95"/>
      <c r="BY16" s="95"/>
      <c r="BZ16" s="95"/>
      <c r="CA16" s="95"/>
      <c r="CB16" s="95"/>
      <c r="CC16" s="95"/>
      <c r="CD16" s="95"/>
      <c r="CE16" s="96"/>
    </row>
    <row r="17" spans="1:83" ht="219" customHeight="1">
      <c r="A17" s="8"/>
      <c r="B17" s="50" t="s">
        <v>173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167" t="s">
        <v>18</v>
      </c>
      <c r="AF17" s="168"/>
      <c r="AG17" s="168"/>
      <c r="AH17" s="168"/>
      <c r="AI17" s="168"/>
      <c r="AJ17" s="168"/>
      <c r="AK17" s="130" t="s">
        <v>155</v>
      </c>
      <c r="AL17" s="169"/>
      <c r="AM17" s="169"/>
      <c r="AN17" s="169"/>
      <c r="AO17" s="169"/>
      <c r="AP17" s="169"/>
      <c r="AQ17" s="169"/>
      <c r="AR17" s="169"/>
      <c r="AS17" s="170"/>
      <c r="AT17" s="102">
        <v>200</v>
      </c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4"/>
      <c r="BI17" s="14"/>
      <c r="BJ17" s="15"/>
      <c r="BK17" s="94">
        <v>200</v>
      </c>
      <c r="BL17" s="172"/>
      <c r="BM17" s="172"/>
      <c r="BN17" s="172"/>
      <c r="BO17" s="172"/>
      <c r="BP17" s="172"/>
      <c r="BQ17" s="172"/>
      <c r="BR17" s="172"/>
      <c r="BS17" s="172"/>
      <c r="BT17" s="172"/>
      <c r="BU17" s="173"/>
      <c r="BV17" s="102" t="s">
        <v>77</v>
      </c>
      <c r="BW17" s="195"/>
      <c r="BX17" s="195"/>
      <c r="BY17" s="195"/>
      <c r="BZ17" s="195"/>
      <c r="CA17" s="195"/>
      <c r="CB17" s="195"/>
      <c r="CC17" s="195"/>
      <c r="CD17" s="195"/>
      <c r="CE17" s="196"/>
    </row>
    <row r="18" spans="1:83" ht="139.5" customHeight="1">
      <c r="A18" s="8"/>
      <c r="B18" s="50" t="s">
        <v>228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6"/>
      <c r="AE18" s="167" t="s">
        <v>18</v>
      </c>
      <c r="AF18" s="168"/>
      <c r="AG18" s="168"/>
      <c r="AH18" s="168"/>
      <c r="AI18" s="168"/>
      <c r="AJ18" s="168"/>
      <c r="AK18" s="130" t="s">
        <v>229</v>
      </c>
      <c r="AL18" s="169"/>
      <c r="AM18" s="169"/>
      <c r="AN18" s="169"/>
      <c r="AO18" s="169"/>
      <c r="AP18" s="169"/>
      <c r="AQ18" s="169"/>
      <c r="AR18" s="169"/>
      <c r="AS18" s="170"/>
      <c r="AT18" s="102">
        <v>143000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4"/>
      <c r="BI18" s="14"/>
      <c r="BJ18" s="15"/>
      <c r="BK18" s="94" t="s">
        <v>77</v>
      </c>
      <c r="BL18" s="172"/>
      <c r="BM18" s="172"/>
      <c r="BN18" s="172"/>
      <c r="BO18" s="172"/>
      <c r="BP18" s="172"/>
      <c r="BQ18" s="172"/>
      <c r="BR18" s="172"/>
      <c r="BS18" s="172"/>
      <c r="BT18" s="172"/>
      <c r="BU18" s="173"/>
      <c r="BV18" s="102">
        <v>143000</v>
      </c>
      <c r="BW18" s="171"/>
      <c r="BX18" s="171"/>
      <c r="BY18" s="171"/>
      <c r="BZ18" s="171"/>
      <c r="CA18" s="171"/>
      <c r="CB18" s="171"/>
      <c r="CC18" s="171"/>
      <c r="CD18" s="171"/>
      <c r="CE18" s="174"/>
    </row>
    <row r="19" spans="1:83" ht="139.5" customHeight="1">
      <c r="A19" s="8"/>
      <c r="B19" s="50" t="s">
        <v>162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6"/>
      <c r="AE19" s="167" t="s">
        <v>18</v>
      </c>
      <c r="AF19" s="168"/>
      <c r="AG19" s="168"/>
      <c r="AH19" s="168"/>
      <c r="AI19" s="168"/>
      <c r="AJ19" s="168"/>
      <c r="AK19" s="130" t="s">
        <v>156</v>
      </c>
      <c r="AL19" s="169"/>
      <c r="AM19" s="169"/>
      <c r="AN19" s="169"/>
      <c r="AO19" s="169"/>
      <c r="AP19" s="169"/>
      <c r="AQ19" s="169"/>
      <c r="AR19" s="169"/>
      <c r="AS19" s="170"/>
      <c r="AT19" s="102">
        <v>10000</v>
      </c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4"/>
      <c r="BI19" s="14"/>
      <c r="BJ19" s="15"/>
      <c r="BK19" s="94" t="s">
        <v>77</v>
      </c>
      <c r="BL19" s="172"/>
      <c r="BM19" s="172"/>
      <c r="BN19" s="172"/>
      <c r="BO19" s="172"/>
      <c r="BP19" s="172"/>
      <c r="BQ19" s="172"/>
      <c r="BR19" s="172"/>
      <c r="BS19" s="172"/>
      <c r="BT19" s="172"/>
      <c r="BU19" s="173"/>
      <c r="BV19" s="102">
        <v>10000</v>
      </c>
      <c r="BW19" s="171"/>
      <c r="BX19" s="171"/>
      <c r="BY19" s="171"/>
      <c r="BZ19" s="171"/>
      <c r="CA19" s="171"/>
      <c r="CB19" s="171"/>
      <c r="CC19" s="171"/>
      <c r="CD19" s="171"/>
      <c r="CE19" s="174"/>
    </row>
    <row r="20" spans="1:83" ht="198.75" customHeight="1">
      <c r="A20" s="8"/>
      <c r="B20" s="80" t="s">
        <v>174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190" t="s">
        <v>18</v>
      </c>
      <c r="AF20" s="191"/>
      <c r="AG20" s="191"/>
      <c r="AH20" s="191"/>
      <c r="AI20" s="191"/>
      <c r="AJ20" s="191"/>
      <c r="AK20" s="224" t="s">
        <v>187</v>
      </c>
      <c r="AL20" s="225"/>
      <c r="AM20" s="225"/>
      <c r="AN20" s="225"/>
      <c r="AO20" s="225"/>
      <c r="AP20" s="225"/>
      <c r="AQ20" s="225"/>
      <c r="AR20" s="225"/>
      <c r="AS20" s="226"/>
      <c r="AT20" s="199">
        <v>58000</v>
      </c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37"/>
      <c r="BI20" s="37"/>
      <c r="BJ20" s="38"/>
      <c r="BK20" s="199">
        <v>25193.46</v>
      </c>
      <c r="BL20" s="200"/>
      <c r="BM20" s="200"/>
      <c r="BN20" s="200"/>
      <c r="BO20" s="200"/>
      <c r="BP20" s="200"/>
      <c r="BQ20" s="200"/>
      <c r="BR20" s="200"/>
      <c r="BS20" s="200"/>
      <c r="BT20" s="200"/>
      <c r="BU20" s="201"/>
      <c r="BV20" s="199">
        <f>AT20-BK20</f>
        <v>32806.54</v>
      </c>
      <c r="BW20" s="200"/>
      <c r="BX20" s="200"/>
      <c r="BY20" s="200"/>
      <c r="BZ20" s="200"/>
      <c r="CA20" s="200"/>
      <c r="CB20" s="200"/>
      <c r="CC20" s="200"/>
      <c r="CD20" s="200"/>
      <c r="CE20" s="201"/>
    </row>
    <row r="21" spans="1:83" ht="143.25" customHeight="1">
      <c r="A21" s="8"/>
      <c r="B21" s="50" t="s">
        <v>163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6"/>
      <c r="AE21" s="209" t="s">
        <v>18</v>
      </c>
      <c r="AF21" s="210"/>
      <c r="AG21" s="210"/>
      <c r="AH21" s="210"/>
      <c r="AI21" s="210"/>
      <c r="AJ21" s="211"/>
      <c r="AK21" s="224" t="s">
        <v>188</v>
      </c>
      <c r="AL21" s="247"/>
      <c r="AM21" s="247"/>
      <c r="AN21" s="247"/>
      <c r="AO21" s="247"/>
      <c r="AP21" s="247"/>
      <c r="AQ21" s="247"/>
      <c r="AR21" s="247"/>
      <c r="AS21" s="248"/>
      <c r="AT21" s="197">
        <v>20000</v>
      </c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33"/>
      <c r="BI21" s="33"/>
      <c r="BJ21" s="34"/>
      <c r="BK21" s="199" t="s">
        <v>77</v>
      </c>
      <c r="BL21" s="202"/>
      <c r="BM21" s="202"/>
      <c r="BN21" s="202"/>
      <c r="BO21" s="202"/>
      <c r="BP21" s="202"/>
      <c r="BQ21" s="202"/>
      <c r="BR21" s="202"/>
      <c r="BS21" s="202"/>
      <c r="BT21" s="202"/>
      <c r="BU21" s="203"/>
      <c r="BV21" s="197">
        <v>20000</v>
      </c>
      <c r="BW21" s="198"/>
      <c r="BX21" s="198"/>
      <c r="BY21" s="198"/>
      <c r="BZ21" s="198"/>
      <c r="CA21" s="198"/>
      <c r="CB21" s="198"/>
      <c r="CC21" s="198"/>
      <c r="CD21" s="198"/>
      <c r="CE21" s="204"/>
    </row>
    <row r="22" spans="1:83" ht="187.5" customHeight="1">
      <c r="A22" s="8"/>
      <c r="B22" s="50" t="s">
        <v>175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6"/>
      <c r="AE22" s="209" t="s">
        <v>18</v>
      </c>
      <c r="AF22" s="210"/>
      <c r="AG22" s="210"/>
      <c r="AH22" s="210"/>
      <c r="AI22" s="210"/>
      <c r="AJ22" s="211"/>
      <c r="AK22" s="224" t="s">
        <v>157</v>
      </c>
      <c r="AL22" s="247"/>
      <c r="AM22" s="247"/>
      <c r="AN22" s="247"/>
      <c r="AO22" s="247"/>
      <c r="AP22" s="247"/>
      <c r="AQ22" s="247"/>
      <c r="AR22" s="247"/>
      <c r="AS22" s="248"/>
      <c r="AT22" s="197">
        <v>40000</v>
      </c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33"/>
      <c r="BI22" s="33"/>
      <c r="BJ22" s="34"/>
      <c r="BK22" s="199">
        <v>37982.85</v>
      </c>
      <c r="BL22" s="202"/>
      <c r="BM22" s="202"/>
      <c r="BN22" s="202"/>
      <c r="BO22" s="202"/>
      <c r="BP22" s="202"/>
      <c r="BQ22" s="202"/>
      <c r="BR22" s="202"/>
      <c r="BS22" s="202"/>
      <c r="BT22" s="202"/>
      <c r="BU22" s="203"/>
      <c r="BV22" s="197">
        <f>AT22-BK22</f>
        <v>2017.1500000000015</v>
      </c>
      <c r="BW22" s="198"/>
      <c r="BX22" s="198"/>
      <c r="BY22" s="198"/>
      <c r="BZ22" s="198"/>
      <c r="CA22" s="198"/>
      <c r="CB22" s="198"/>
      <c r="CC22" s="198"/>
      <c r="CD22" s="198"/>
      <c r="CE22" s="204"/>
    </row>
    <row r="23" spans="1:83" ht="105.75" customHeight="1">
      <c r="A23" s="8"/>
      <c r="B23" s="80" t="s">
        <v>215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6"/>
      <c r="AE23" s="209" t="s">
        <v>18</v>
      </c>
      <c r="AF23" s="210"/>
      <c r="AG23" s="210"/>
      <c r="AH23" s="210"/>
      <c r="AI23" s="210"/>
      <c r="AJ23" s="211"/>
      <c r="AK23" s="224" t="s">
        <v>214</v>
      </c>
      <c r="AL23" s="247"/>
      <c r="AM23" s="247"/>
      <c r="AN23" s="247"/>
      <c r="AO23" s="247"/>
      <c r="AP23" s="247"/>
      <c r="AQ23" s="247"/>
      <c r="AR23" s="247"/>
      <c r="AS23" s="248"/>
      <c r="AT23" s="199">
        <v>20000</v>
      </c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33"/>
      <c r="BI23" s="33"/>
      <c r="BJ23" s="34"/>
      <c r="BK23" s="199" t="s">
        <v>77</v>
      </c>
      <c r="BL23" s="202"/>
      <c r="BM23" s="202"/>
      <c r="BN23" s="202"/>
      <c r="BO23" s="202"/>
      <c r="BP23" s="202"/>
      <c r="BQ23" s="202"/>
      <c r="BR23" s="202"/>
      <c r="BS23" s="202"/>
      <c r="BT23" s="202"/>
      <c r="BU23" s="203"/>
      <c r="BV23" s="197">
        <v>20000</v>
      </c>
      <c r="BW23" s="198"/>
      <c r="BX23" s="198"/>
      <c r="BY23" s="198"/>
      <c r="BZ23" s="198"/>
      <c r="CA23" s="198"/>
      <c r="CB23" s="198"/>
      <c r="CC23" s="198"/>
      <c r="CD23" s="198"/>
      <c r="CE23" s="204"/>
    </row>
    <row r="24" spans="1:83" ht="147.75" customHeight="1">
      <c r="A24" s="8"/>
      <c r="B24" s="50" t="s">
        <v>164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6"/>
      <c r="AE24" s="167" t="s">
        <v>18</v>
      </c>
      <c r="AF24" s="168"/>
      <c r="AG24" s="168"/>
      <c r="AH24" s="168"/>
      <c r="AI24" s="168"/>
      <c r="AJ24" s="168"/>
      <c r="AK24" s="130" t="s">
        <v>210</v>
      </c>
      <c r="AL24" s="243"/>
      <c r="AM24" s="243"/>
      <c r="AN24" s="243"/>
      <c r="AO24" s="243"/>
      <c r="AP24" s="243"/>
      <c r="AQ24" s="243"/>
      <c r="AR24" s="243"/>
      <c r="AS24" s="244"/>
      <c r="AT24" s="102">
        <v>62500</v>
      </c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4"/>
      <c r="BI24" s="14"/>
      <c r="BJ24" s="15"/>
      <c r="BK24" s="94">
        <v>13175.11</v>
      </c>
      <c r="BL24" s="172"/>
      <c r="BM24" s="172"/>
      <c r="BN24" s="172"/>
      <c r="BO24" s="172"/>
      <c r="BP24" s="172"/>
      <c r="BQ24" s="172"/>
      <c r="BR24" s="172"/>
      <c r="BS24" s="172"/>
      <c r="BT24" s="172"/>
      <c r="BU24" s="173"/>
      <c r="BV24" s="102">
        <f>AT24-BK24</f>
        <v>49324.89</v>
      </c>
      <c r="BW24" s="195"/>
      <c r="BX24" s="195"/>
      <c r="BY24" s="195"/>
      <c r="BZ24" s="195"/>
      <c r="CA24" s="195"/>
      <c r="CB24" s="195"/>
      <c r="CC24" s="195"/>
      <c r="CD24" s="195"/>
      <c r="CE24" s="196"/>
    </row>
    <row r="25" spans="1:83" ht="173.25" customHeight="1">
      <c r="A25" s="8"/>
      <c r="B25" s="50" t="s">
        <v>165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167" t="s">
        <v>18</v>
      </c>
      <c r="AF25" s="168"/>
      <c r="AG25" s="168"/>
      <c r="AH25" s="168"/>
      <c r="AI25" s="168"/>
      <c r="AJ25" s="168"/>
      <c r="AK25" s="130" t="s">
        <v>211</v>
      </c>
      <c r="AL25" s="243"/>
      <c r="AM25" s="243"/>
      <c r="AN25" s="243"/>
      <c r="AO25" s="243"/>
      <c r="AP25" s="243"/>
      <c r="AQ25" s="243"/>
      <c r="AR25" s="243"/>
      <c r="AS25" s="244"/>
      <c r="AT25" s="102">
        <v>33600</v>
      </c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4"/>
      <c r="BI25" s="14"/>
      <c r="BJ25" s="15"/>
      <c r="BK25" s="94">
        <v>2709.59</v>
      </c>
      <c r="BL25" s="172"/>
      <c r="BM25" s="172"/>
      <c r="BN25" s="172"/>
      <c r="BO25" s="172"/>
      <c r="BP25" s="172"/>
      <c r="BQ25" s="172"/>
      <c r="BR25" s="172"/>
      <c r="BS25" s="172"/>
      <c r="BT25" s="172"/>
      <c r="BU25" s="173"/>
      <c r="BV25" s="102">
        <f>AT25-BK25</f>
        <v>30890.41</v>
      </c>
      <c r="BW25" s="195"/>
      <c r="BX25" s="195"/>
      <c r="BY25" s="195"/>
      <c r="BZ25" s="195"/>
      <c r="CA25" s="195"/>
      <c r="CB25" s="195"/>
      <c r="CC25" s="195"/>
      <c r="CD25" s="195"/>
      <c r="CE25" s="196"/>
    </row>
    <row r="26" spans="1:83" ht="188.25" customHeight="1">
      <c r="A26" s="8"/>
      <c r="B26" s="80" t="s">
        <v>176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40"/>
      <c r="AE26" s="190" t="s">
        <v>18</v>
      </c>
      <c r="AF26" s="191"/>
      <c r="AG26" s="191"/>
      <c r="AH26" s="191"/>
      <c r="AI26" s="191"/>
      <c r="AJ26" s="191"/>
      <c r="AK26" s="178" t="s">
        <v>189</v>
      </c>
      <c r="AL26" s="241"/>
      <c r="AM26" s="241"/>
      <c r="AN26" s="241"/>
      <c r="AO26" s="241"/>
      <c r="AP26" s="241"/>
      <c r="AQ26" s="241"/>
      <c r="AR26" s="241"/>
      <c r="AS26" s="242"/>
      <c r="AT26" s="94">
        <v>5000</v>
      </c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35"/>
      <c r="BI26" s="35"/>
      <c r="BJ26" s="36"/>
      <c r="BK26" s="94" t="s">
        <v>77</v>
      </c>
      <c r="BL26" s="172"/>
      <c r="BM26" s="172"/>
      <c r="BN26" s="172"/>
      <c r="BO26" s="172"/>
      <c r="BP26" s="172"/>
      <c r="BQ26" s="172"/>
      <c r="BR26" s="172"/>
      <c r="BS26" s="172"/>
      <c r="BT26" s="172"/>
      <c r="BU26" s="173"/>
      <c r="BV26" s="94">
        <v>5000</v>
      </c>
      <c r="BW26" s="172"/>
      <c r="BX26" s="172"/>
      <c r="BY26" s="172"/>
      <c r="BZ26" s="172"/>
      <c r="CA26" s="172"/>
      <c r="CB26" s="172"/>
      <c r="CC26" s="172"/>
      <c r="CD26" s="172"/>
      <c r="CE26" s="173"/>
    </row>
    <row r="27" spans="1:83" ht="178.5" customHeight="1">
      <c r="A27" s="8"/>
      <c r="B27" s="80" t="s">
        <v>190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40"/>
      <c r="AE27" s="190" t="s">
        <v>18</v>
      </c>
      <c r="AF27" s="191"/>
      <c r="AG27" s="191"/>
      <c r="AH27" s="191"/>
      <c r="AI27" s="191"/>
      <c r="AJ27" s="191"/>
      <c r="AK27" s="178" t="s">
        <v>191</v>
      </c>
      <c r="AL27" s="241"/>
      <c r="AM27" s="241"/>
      <c r="AN27" s="241"/>
      <c r="AO27" s="241"/>
      <c r="AP27" s="241"/>
      <c r="AQ27" s="241"/>
      <c r="AR27" s="241"/>
      <c r="AS27" s="242"/>
      <c r="AT27" s="94">
        <v>5000</v>
      </c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35"/>
      <c r="BI27" s="35"/>
      <c r="BJ27" s="36"/>
      <c r="BK27" s="94" t="s">
        <v>77</v>
      </c>
      <c r="BL27" s="172"/>
      <c r="BM27" s="172"/>
      <c r="BN27" s="172"/>
      <c r="BO27" s="172"/>
      <c r="BP27" s="172"/>
      <c r="BQ27" s="172"/>
      <c r="BR27" s="172"/>
      <c r="BS27" s="172"/>
      <c r="BT27" s="172"/>
      <c r="BU27" s="173"/>
      <c r="BV27" s="94">
        <v>5000</v>
      </c>
      <c r="BW27" s="172"/>
      <c r="BX27" s="172"/>
      <c r="BY27" s="172"/>
      <c r="BZ27" s="172"/>
      <c r="CA27" s="172"/>
      <c r="CB27" s="172"/>
      <c r="CC27" s="172"/>
      <c r="CD27" s="172"/>
      <c r="CE27" s="173"/>
    </row>
    <row r="28" spans="1:83" ht="178.5" customHeight="1">
      <c r="A28" s="8"/>
      <c r="B28" s="80" t="s">
        <v>224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40"/>
      <c r="AE28" s="190" t="s">
        <v>18</v>
      </c>
      <c r="AF28" s="191"/>
      <c r="AG28" s="191"/>
      <c r="AH28" s="191"/>
      <c r="AI28" s="191"/>
      <c r="AJ28" s="191"/>
      <c r="AK28" s="178" t="s">
        <v>192</v>
      </c>
      <c r="AL28" s="241"/>
      <c r="AM28" s="241"/>
      <c r="AN28" s="241"/>
      <c r="AO28" s="241"/>
      <c r="AP28" s="241"/>
      <c r="AQ28" s="241"/>
      <c r="AR28" s="241"/>
      <c r="AS28" s="242"/>
      <c r="AT28" s="94">
        <v>38000</v>
      </c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35"/>
      <c r="BI28" s="35"/>
      <c r="BJ28" s="36"/>
      <c r="BK28" s="94" t="s">
        <v>77</v>
      </c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94">
        <v>38000</v>
      </c>
      <c r="BW28" s="172"/>
      <c r="BX28" s="172"/>
      <c r="BY28" s="172"/>
      <c r="BZ28" s="172"/>
      <c r="CA28" s="172"/>
      <c r="CB28" s="172"/>
      <c r="CC28" s="172"/>
      <c r="CD28" s="172"/>
      <c r="CE28" s="173"/>
    </row>
    <row r="29" spans="1:83" s="26" customFormat="1" ht="185.25" customHeight="1">
      <c r="A29" s="27"/>
      <c r="B29" s="80" t="s">
        <v>177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0"/>
      <c r="AE29" s="190" t="s">
        <v>18</v>
      </c>
      <c r="AF29" s="191"/>
      <c r="AG29" s="191"/>
      <c r="AH29" s="191"/>
      <c r="AI29" s="191"/>
      <c r="AJ29" s="191"/>
      <c r="AK29" s="192" t="s">
        <v>193</v>
      </c>
      <c r="AL29" s="193"/>
      <c r="AM29" s="193"/>
      <c r="AN29" s="193"/>
      <c r="AO29" s="193"/>
      <c r="AP29" s="193"/>
      <c r="AQ29" s="193"/>
      <c r="AR29" s="193"/>
      <c r="AS29" s="194"/>
      <c r="AT29" s="184">
        <v>55000</v>
      </c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84">
        <v>10420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6"/>
      <c r="BV29" s="184">
        <f aca="true" t="shared" si="1" ref="BV29:BV34">AT29-BK29</f>
        <v>44580</v>
      </c>
      <c r="BW29" s="185"/>
      <c r="BX29" s="185"/>
      <c r="BY29" s="185"/>
      <c r="BZ29" s="185"/>
      <c r="CA29" s="185"/>
      <c r="CB29" s="185"/>
      <c r="CC29" s="185"/>
      <c r="CD29" s="185"/>
      <c r="CE29" s="186"/>
    </row>
    <row r="30" spans="1:83" s="26" customFormat="1" ht="146.25" customHeight="1">
      <c r="A30" s="27"/>
      <c r="B30" s="80" t="s">
        <v>227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50"/>
      <c r="AE30" s="190" t="s">
        <v>18</v>
      </c>
      <c r="AF30" s="191"/>
      <c r="AG30" s="191"/>
      <c r="AH30" s="191"/>
      <c r="AI30" s="191"/>
      <c r="AJ30" s="191"/>
      <c r="AK30" s="192" t="s">
        <v>226</v>
      </c>
      <c r="AL30" s="193"/>
      <c r="AM30" s="193"/>
      <c r="AN30" s="193"/>
      <c r="AO30" s="193"/>
      <c r="AP30" s="193"/>
      <c r="AQ30" s="193"/>
      <c r="AR30" s="193"/>
      <c r="AS30" s="194"/>
      <c r="AT30" s="184">
        <v>610400</v>
      </c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4">
        <v>118707.08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6"/>
      <c r="BV30" s="184">
        <f t="shared" si="1"/>
        <v>491692.92</v>
      </c>
      <c r="BW30" s="185"/>
      <c r="BX30" s="185"/>
      <c r="BY30" s="185"/>
      <c r="BZ30" s="185"/>
      <c r="CA30" s="185"/>
      <c r="CB30" s="185"/>
      <c r="CC30" s="185"/>
      <c r="CD30" s="185"/>
      <c r="CE30" s="186"/>
    </row>
    <row r="31" spans="1:83" s="26" customFormat="1" ht="153" customHeight="1">
      <c r="A31" s="27"/>
      <c r="B31" s="80" t="s">
        <v>171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50"/>
      <c r="AE31" s="190" t="s">
        <v>18</v>
      </c>
      <c r="AF31" s="191"/>
      <c r="AG31" s="191"/>
      <c r="AH31" s="191"/>
      <c r="AI31" s="191"/>
      <c r="AJ31" s="191"/>
      <c r="AK31" s="192" t="s">
        <v>194</v>
      </c>
      <c r="AL31" s="193"/>
      <c r="AM31" s="193"/>
      <c r="AN31" s="193"/>
      <c r="AO31" s="193"/>
      <c r="AP31" s="193"/>
      <c r="AQ31" s="193"/>
      <c r="AR31" s="193"/>
      <c r="AS31" s="194"/>
      <c r="AT31" s="184">
        <v>1000</v>
      </c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84">
        <v>19.81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6"/>
      <c r="BV31" s="184">
        <f t="shared" si="1"/>
        <v>980.19</v>
      </c>
      <c r="BW31" s="185"/>
      <c r="BX31" s="185"/>
      <c r="BY31" s="185"/>
      <c r="BZ31" s="185"/>
      <c r="CA31" s="185"/>
      <c r="CB31" s="185"/>
      <c r="CC31" s="185"/>
      <c r="CD31" s="185"/>
      <c r="CE31" s="186"/>
    </row>
    <row r="32" spans="1:83" s="26" customFormat="1" ht="208.5" customHeight="1">
      <c r="A32" s="27"/>
      <c r="B32" s="80" t="s">
        <v>178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80"/>
      <c r="AE32" s="190" t="s">
        <v>18</v>
      </c>
      <c r="AF32" s="191"/>
      <c r="AG32" s="191"/>
      <c r="AH32" s="191"/>
      <c r="AI32" s="191"/>
      <c r="AJ32" s="191"/>
      <c r="AK32" s="192" t="s">
        <v>195</v>
      </c>
      <c r="AL32" s="193"/>
      <c r="AM32" s="193"/>
      <c r="AN32" s="193"/>
      <c r="AO32" s="193"/>
      <c r="AP32" s="193"/>
      <c r="AQ32" s="193"/>
      <c r="AR32" s="193"/>
      <c r="AS32" s="194"/>
      <c r="AT32" s="184">
        <v>382500</v>
      </c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6"/>
      <c r="BK32" s="184">
        <v>197689.29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6"/>
      <c r="BV32" s="184">
        <f t="shared" si="1"/>
        <v>184810.71</v>
      </c>
      <c r="BW32" s="185"/>
      <c r="BX32" s="185"/>
      <c r="BY32" s="185"/>
      <c r="BZ32" s="185"/>
      <c r="CA32" s="185"/>
      <c r="CB32" s="185"/>
      <c r="CC32" s="185"/>
      <c r="CD32" s="185"/>
      <c r="CE32" s="186"/>
    </row>
    <row r="33" spans="1:83" s="26" customFormat="1" ht="177" customHeight="1">
      <c r="A33" s="27"/>
      <c r="B33" s="80" t="s">
        <v>181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167" t="s">
        <v>18</v>
      </c>
      <c r="AF33" s="168"/>
      <c r="AG33" s="168"/>
      <c r="AH33" s="168"/>
      <c r="AI33" s="168"/>
      <c r="AJ33" s="168"/>
      <c r="AK33" s="181" t="s">
        <v>196</v>
      </c>
      <c r="AL33" s="182"/>
      <c r="AM33" s="182"/>
      <c r="AN33" s="182"/>
      <c r="AO33" s="182"/>
      <c r="AP33" s="182"/>
      <c r="AQ33" s="182"/>
      <c r="AR33" s="182"/>
      <c r="AS33" s="183"/>
      <c r="AT33" s="187">
        <v>330000</v>
      </c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9"/>
      <c r="BK33" s="184">
        <v>294049.4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6"/>
      <c r="BV33" s="187">
        <f t="shared" si="1"/>
        <v>35950.59999999998</v>
      </c>
      <c r="BW33" s="188"/>
      <c r="BX33" s="188"/>
      <c r="BY33" s="188"/>
      <c r="BZ33" s="188"/>
      <c r="CA33" s="188"/>
      <c r="CB33" s="188"/>
      <c r="CC33" s="188"/>
      <c r="CD33" s="188"/>
      <c r="CE33" s="189"/>
    </row>
    <row r="34" spans="1:83" s="26" customFormat="1" ht="204" customHeight="1">
      <c r="A34" s="27"/>
      <c r="B34" s="80" t="s">
        <v>179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0"/>
      <c r="AE34" s="167" t="s">
        <v>18</v>
      </c>
      <c r="AF34" s="168"/>
      <c r="AG34" s="168"/>
      <c r="AH34" s="168"/>
      <c r="AI34" s="168"/>
      <c r="AJ34" s="168"/>
      <c r="AK34" s="181" t="s">
        <v>197</v>
      </c>
      <c r="AL34" s="182"/>
      <c r="AM34" s="182"/>
      <c r="AN34" s="182"/>
      <c r="AO34" s="182"/>
      <c r="AP34" s="182"/>
      <c r="AQ34" s="182"/>
      <c r="AR34" s="182"/>
      <c r="AS34" s="183"/>
      <c r="AT34" s="187">
        <v>255066.35</v>
      </c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9"/>
      <c r="BK34" s="184">
        <v>22507.41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6"/>
      <c r="BV34" s="187">
        <f t="shared" si="1"/>
        <v>232558.94</v>
      </c>
      <c r="BW34" s="188"/>
      <c r="BX34" s="188"/>
      <c r="BY34" s="188"/>
      <c r="BZ34" s="188"/>
      <c r="CA34" s="188"/>
      <c r="CB34" s="188"/>
      <c r="CC34" s="188"/>
      <c r="CD34" s="188"/>
      <c r="CE34" s="189"/>
    </row>
    <row r="35" spans="1:83" s="26" customFormat="1" ht="216.75" customHeight="1">
      <c r="A35" s="27"/>
      <c r="B35" s="80" t="s">
        <v>199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  <c r="AE35" s="167" t="s">
        <v>18</v>
      </c>
      <c r="AF35" s="168"/>
      <c r="AG35" s="168"/>
      <c r="AH35" s="168"/>
      <c r="AI35" s="168"/>
      <c r="AJ35" s="168"/>
      <c r="AK35" s="181" t="s">
        <v>198</v>
      </c>
      <c r="AL35" s="182"/>
      <c r="AM35" s="182"/>
      <c r="AN35" s="182"/>
      <c r="AO35" s="182"/>
      <c r="AP35" s="182"/>
      <c r="AQ35" s="182"/>
      <c r="AR35" s="182"/>
      <c r="AS35" s="183"/>
      <c r="AT35" s="187">
        <v>10000</v>
      </c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9"/>
      <c r="BK35" s="184" t="s">
        <v>77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6"/>
      <c r="BV35" s="187">
        <f>AT35</f>
        <v>10000</v>
      </c>
      <c r="BW35" s="188"/>
      <c r="BX35" s="188"/>
      <c r="BY35" s="188"/>
      <c r="BZ35" s="188"/>
      <c r="CA35" s="188"/>
      <c r="CB35" s="188"/>
      <c r="CC35" s="188"/>
      <c r="CD35" s="188"/>
      <c r="CE35" s="189"/>
    </row>
    <row r="36" spans="1:83" s="26" customFormat="1" ht="216.75" customHeight="1">
      <c r="A36" s="27"/>
      <c r="B36" s="80" t="s">
        <v>207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80"/>
      <c r="AE36" s="167" t="s">
        <v>18</v>
      </c>
      <c r="AF36" s="168"/>
      <c r="AG36" s="168"/>
      <c r="AH36" s="168"/>
      <c r="AI36" s="168"/>
      <c r="AJ36" s="168"/>
      <c r="AK36" s="181" t="s">
        <v>206</v>
      </c>
      <c r="AL36" s="182"/>
      <c r="AM36" s="182"/>
      <c r="AN36" s="182"/>
      <c r="AO36" s="182"/>
      <c r="AP36" s="182"/>
      <c r="AQ36" s="182"/>
      <c r="AR36" s="182"/>
      <c r="AS36" s="183"/>
      <c r="AT36" s="187">
        <v>5000</v>
      </c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9"/>
      <c r="BK36" s="184" t="s">
        <v>77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6"/>
      <c r="BV36" s="187">
        <v>5000</v>
      </c>
      <c r="BW36" s="188"/>
      <c r="BX36" s="188"/>
      <c r="BY36" s="188"/>
      <c r="BZ36" s="188"/>
      <c r="CA36" s="188"/>
      <c r="CB36" s="188"/>
      <c r="CC36" s="188"/>
      <c r="CD36" s="188"/>
      <c r="CE36" s="189"/>
    </row>
    <row r="37" spans="1:83" s="26" customFormat="1" ht="222.75" customHeight="1">
      <c r="A37" s="27"/>
      <c r="B37" s="251" t="s">
        <v>166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2"/>
      <c r="AE37" s="175" t="s">
        <v>18</v>
      </c>
      <c r="AF37" s="176"/>
      <c r="AG37" s="176"/>
      <c r="AH37" s="176"/>
      <c r="AI37" s="176"/>
      <c r="AJ37" s="177"/>
      <c r="AK37" s="192" t="s">
        <v>200</v>
      </c>
      <c r="AL37" s="193"/>
      <c r="AM37" s="193"/>
      <c r="AN37" s="193"/>
      <c r="AO37" s="193"/>
      <c r="AP37" s="193"/>
      <c r="AQ37" s="193"/>
      <c r="AR37" s="193"/>
      <c r="AS37" s="194"/>
      <c r="AT37" s="184">
        <v>5869800</v>
      </c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6"/>
      <c r="BK37" s="184">
        <v>2235576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6"/>
      <c r="BV37" s="184">
        <f>AT37-BK37</f>
        <v>3634224</v>
      </c>
      <c r="BW37" s="185"/>
      <c r="BX37" s="185"/>
      <c r="BY37" s="185"/>
      <c r="BZ37" s="185"/>
      <c r="CA37" s="185"/>
      <c r="CB37" s="185"/>
      <c r="CC37" s="185"/>
      <c r="CD37" s="185"/>
      <c r="CE37" s="186"/>
    </row>
    <row r="38" spans="1:83" s="20" customFormat="1" ht="240" customHeight="1">
      <c r="A38" s="13"/>
      <c r="B38" s="50" t="s">
        <v>231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167" t="s">
        <v>18</v>
      </c>
      <c r="AF38" s="168"/>
      <c r="AG38" s="168"/>
      <c r="AH38" s="168"/>
      <c r="AI38" s="168"/>
      <c r="AJ38" s="168"/>
      <c r="AK38" s="123" t="s">
        <v>230</v>
      </c>
      <c r="AL38" s="123"/>
      <c r="AM38" s="123"/>
      <c r="AN38" s="123"/>
      <c r="AO38" s="123"/>
      <c r="AP38" s="123"/>
      <c r="AQ38" s="123"/>
      <c r="AR38" s="123"/>
      <c r="AS38" s="123"/>
      <c r="AT38" s="55">
        <v>72600</v>
      </c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131">
        <v>24177.92</v>
      </c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55">
        <f>AT38-BK38</f>
        <v>48422.08</v>
      </c>
      <c r="BW38" s="55"/>
      <c r="BX38" s="55"/>
      <c r="BY38" s="55"/>
      <c r="BZ38" s="55"/>
      <c r="CA38" s="55"/>
      <c r="CB38" s="55"/>
      <c r="CC38" s="55"/>
      <c r="CD38" s="55"/>
      <c r="CE38" s="55"/>
    </row>
    <row r="39" spans="1:83" s="20" customFormat="1" ht="158.25" customHeight="1">
      <c r="A39" s="13"/>
      <c r="B39" s="80" t="s">
        <v>180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1"/>
      <c r="AE39" s="167" t="s">
        <v>18</v>
      </c>
      <c r="AF39" s="168"/>
      <c r="AG39" s="168"/>
      <c r="AH39" s="168"/>
      <c r="AI39" s="168"/>
      <c r="AJ39" s="168"/>
      <c r="AK39" s="123" t="s">
        <v>201</v>
      </c>
      <c r="AL39" s="123"/>
      <c r="AM39" s="123"/>
      <c r="AN39" s="123"/>
      <c r="AO39" s="123"/>
      <c r="AP39" s="123"/>
      <c r="AQ39" s="123"/>
      <c r="AR39" s="123"/>
      <c r="AS39" s="123"/>
      <c r="AT39" s="55">
        <v>5000</v>
      </c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131" t="s">
        <v>77</v>
      </c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>
        <v>5000</v>
      </c>
      <c r="BW39" s="131"/>
      <c r="BX39" s="131"/>
      <c r="BY39" s="131"/>
      <c r="BZ39" s="131"/>
      <c r="CA39" s="131"/>
      <c r="CB39" s="131"/>
      <c r="CC39" s="131"/>
      <c r="CD39" s="131"/>
      <c r="CE39" s="131"/>
    </row>
    <row r="40" spans="1:83" s="20" customFormat="1" ht="86.25" customHeight="1">
      <c r="A40" s="13"/>
      <c r="B40" s="80" t="s">
        <v>202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1"/>
      <c r="AE40" s="167" t="s">
        <v>18</v>
      </c>
      <c r="AF40" s="168"/>
      <c r="AG40" s="168"/>
      <c r="AH40" s="168"/>
      <c r="AI40" s="168"/>
      <c r="AJ40" s="168"/>
      <c r="AK40" s="123" t="s">
        <v>203</v>
      </c>
      <c r="AL40" s="123"/>
      <c r="AM40" s="123"/>
      <c r="AN40" s="123"/>
      <c r="AO40" s="123"/>
      <c r="AP40" s="123"/>
      <c r="AQ40" s="123"/>
      <c r="AR40" s="123"/>
      <c r="AS40" s="123"/>
      <c r="AT40" s="55">
        <v>51100</v>
      </c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131">
        <v>25598</v>
      </c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>
        <f>AT40-BK40</f>
        <v>25502</v>
      </c>
      <c r="BW40" s="131"/>
      <c r="BX40" s="131"/>
      <c r="BY40" s="131"/>
      <c r="BZ40" s="131"/>
      <c r="CA40" s="131"/>
      <c r="CB40" s="131"/>
      <c r="CC40" s="131"/>
      <c r="CD40" s="131"/>
      <c r="CE40" s="131"/>
    </row>
    <row r="41" spans="1:83" ht="12" customHeight="1">
      <c r="A41" s="237" t="s">
        <v>223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238"/>
    </row>
    <row r="42" spans="1:83" s="24" customFormat="1" ht="31.5" customHeight="1" thickBot="1">
      <c r="A42" s="25"/>
      <c r="B42" s="233" t="s">
        <v>49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4"/>
      <c r="AE42" s="209" t="s">
        <v>19</v>
      </c>
      <c r="AF42" s="210"/>
      <c r="AG42" s="210"/>
      <c r="AH42" s="210"/>
      <c r="AI42" s="210"/>
      <c r="AJ42" s="211"/>
      <c r="AK42" s="228" t="s">
        <v>51</v>
      </c>
      <c r="AL42" s="228"/>
      <c r="AM42" s="228"/>
      <c r="AN42" s="228"/>
      <c r="AO42" s="228"/>
      <c r="AP42" s="228"/>
      <c r="AQ42" s="228"/>
      <c r="AR42" s="228"/>
      <c r="AS42" s="228"/>
      <c r="AT42" s="229">
        <f>стр1!BB16-стр2!AT7</f>
        <v>-717066.3499999996</v>
      </c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>
        <f>стр1!BX16-стр2!BK7</f>
        <v>-444512.6400000006</v>
      </c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 t="s">
        <v>51</v>
      </c>
      <c r="BW42" s="229"/>
      <c r="BX42" s="229"/>
      <c r="BY42" s="229"/>
      <c r="BZ42" s="229"/>
      <c r="CA42" s="229"/>
      <c r="CB42" s="229"/>
      <c r="CC42" s="229"/>
      <c r="CD42" s="229"/>
      <c r="CE42" s="229"/>
    </row>
    <row r="43" spans="1:83" ht="3" customHeight="1" hidden="1" thickBot="1">
      <c r="A43" s="8"/>
      <c r="B43" s="235" t="s">
        <v>20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31" t="s">
        <v>19</v>
      </c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>
        <f>стр1!BX12-стр2!BK3</f>
        <v>0</v>
      </c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</row>
    <row r="44" spans="1:83" ht="14.25" customHeight="1" hidden="1">
      <c r="A44" s="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0"/>
      <c r="AE44" s="122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</row>
    <row r="45" spans="1:83" ht="14.25" customHeight="1" hidden="1">
      <c r="A45" s="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  <c r="AE45" s="122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</row>
    <row r="46" spans="1:83" ht="14.25" customHeight="1" hidden="1">
      <c r="A46" s="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40"/>
      <c r="AE46" s="122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</row>
  </sheetData>
  <sheetProtection/>
  <mergeCells count="249">
    <mergeCell ref="AE22:AJ22"/>
    <mergeCell ref="AK22:AS22"/>
    <mergeCell ref="AT22:BG22"/>
    <mergeCell ref="BK22:BU22"/>
    <mergeCell ref="BV22:CE22"/>
    <mergeCell ref="B25:AD25"/>
    <mergeCell ref="AE25:AJ25"/>
    <mergeCell ref="AK25:AS25"/>
    <mergeCell ref="AT25:BG25"/>
    <mergeCell ref="BK25:BU25"/>
    <mergeCell ref="BV36:CE36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BV37:CE37"/>
    <mergeCell ref="AT28:BG28"/>
    <mergeCell ref="B29:AD29"/>
    <mergeCell ref="AE29:AJ29"/>
    <mergeCell ref="AK29:AS29"/>
    <mergeCell ref="AE28:AJ28"/>
    <mergeCell ref="AK28:AS28"/>
    <mergeCell ref="AT34:BJ34"/>
    <mergeCell ref="AT30:BJ30"/>
    <mergeCell ref="AK31:AS31"/>
    <mergeCell ref="AE27:AJ27"/>
    <mergeCell ref="B33:AD33"/>
    <mergeCell ref="BV33:CE33"/>
    <mergeCell ref="B39:AD39"/>
    <mergeCell ref="AE39:AJ39"/>
    <mergeCell ref="AK39:AS39"/>
    <mergeCell ref="AT39:BJ39"/>
    <mergeCell ref="B38:AD38"/>
    <mergeCell ref="AT38:BJ38"/>
    <mergeCell ref="AK37:AS37"/>
    <mergeCell ref="B30:AD30"/>
    <mergeCell ref="AE30:AJ30"/>
    <mergeCell ref="B28:AD28"/>
    <mergeCell ref="BK40:BU40"/>
    <mergeCell ref="BK39:BU39"/>
    <mergeCell ref="B31:AD31"/>
    <mergeCell ref="AK38:AS38"/>
    <mergeCell ref="B37:AD37"/>
    <mergeCell ref="AE37:AJ37"/>
    <mergeCell ref="AT35:BJ35"/>
    <mergeCell ref="AK27:AS27"/>
    <mergeCell ref="B32:AD32"/>
    <mergeCell ref="B14:AD14"/>
    <mergeCell ref="AE14:AJ14"/>
    <mergeCell ref="AK19:AS19"/>
    <mergeCell ref="B16:AD16"/>
    <mergeCell ref="B27:AD27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AE24:AJ24"/>
    <mergeCell ref="B23:AD23"/>
    <mergeCell ref="AE23:AJ23"/>
    <mergeCell ref="B22:AD22"/>
    <mergeCell ref="AE42:AJ42"/>
    <mergeCell ref="B40:AD40"/>
    <mergeCell ref="AE40:AJ40"/>
    <mergeCell ref="A41:CE41"/>
    <mergeCell ref="AK40:AS40"/>
    <mergeCell ref="AE38:AJ38"/>
    <mergeCell ref="AT40:BJ40"/>
    <mergeCell ref="BV38:CE38"/>
    <mergeCell ref="BK38:BU38"/>
    <mergeCell ref="BV39:CE39"/>
    <mergeCell ref="B46:AD46"/>
    <mergeCell ref="AE46:AJ46"/>
    <mergeCell ref="B44:AD44"/>
    <mergeCell ref="AT46:BJ46"/>
    <mergeCell ref="AT44:BJ44"/>
    <mergeCell ref="B42:AD42"/>
    <mergeCell ref="AE44:AJ44"/>
    <mergeCell ref="B45:AD45"/>
    <mergeCell ref="AK44:AS44"/>
    <mergeCell ref="B43:AD43"/>
    <mergeCell ref="AK46:AS46"/>
    <mergeCell ref="AE43:AJ43"/>
    <mergeCell ref="BK42:BU42"/>
    <mergeCell ref="AK45:AS45"/>
    <mergeCell ref="BK46:BU46"/>
    <mergeCell ref="AK43:AS43"/>
    <mergeCell ref="AT45:BJ45"/>
    <mergeCell ref="AT43:BJ43"/>
    <mergeCell ref="BK43:BU43"/>
    <mergeCell ref="AT42:BJ42"/>
    <mergeCell ref="AE45:AJ45"/>
    <mergeCell ref="AK42:AS42"/>
    <mergeCell ref="BV42:CE42"/>
    <mergeCell ref="BV43:CE43"/>
    <mergeCell ref="BK36:BU36"/>
    <mergeCell ref="AT33:BJ33"/>
    <mergeCell ref="AE36:AJ36"/>
    <mergeCell ref="AE35:AJ35"/>
    <mergeCell ref="AK35:AS35"/>
    <mergeCell ref="BV40:CE40"/>
    <mergeCell ref="AK4:AS5"/>
    <mergeCell ref="BK7:BU7"/>
    <mergeCell ref="AT8:BJ8"/>
    <mergeCell ref="AK7:AS7"/>
    <mergeCell ref="BK19:BU19"/>
    <mergeCell ref="BV46:CE46"/>
    <mergeCell ref="BK44:BU44"/>
    <mergeCell ref="BV44:CE44"/>
    <mergeCell ref="BV45:CE45"/>
    <mergeCell ref="BK45:BU45"/>
    <mergeCell ref="AK6:AS6"/>
    <mergeCell ref="BV19:CE19"/>
    <mergeCell ref="AK20:AS20"/>
    <mergeCell ref="AE20:AJ20"/>
    <mergeCell ref="BV7:CE7"/>
    <mergeCell ref="AT14:BJ14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K36:AS36"/>
    <mergeCell ref="BV20:CE20"/>
    <mergeCell ref="BK27:BU27"/>
    <mergeCell ref="BK20:BU20"/>
    <mergeCell ref="BK21:BU21"/>
    <mergeCell ref="BK35:BU35"/>
    <mergeCell ref="AK30:AS30"/>
    <mergeCell ref="BK29:BU29"/>
    <mergeCell ref="BV21:CE21"/>
    <mergeCell ref="BV27:CE27"/>
    <mergeCell ref="B17:AD17"/>
    <mergeCell ref="AT19:BG19"/>
    <mergeCell ref="AT36:BJ36"/>
    <mergeCell ref="AK17:AS17"/>
    <mergeCell ref="B36:AD36"/>
    <mergeCell ref="AE31:AJ31"/>
    <mergeCell ref="B35:AD35"/>
    <mergeCell ref="AT20:BG20"/>
    <mergeCell ref="B19:AD19"/>
    <mergeCell ref="AT31:BJ31"/>
    <mergeCell ref="BV16:CE16"/>
    <mergeCell ref="BK14:BU14"/>
    <mergeCell ref="AT17:BG17"/>
    <mergeCell ref="AT21:BG21"/>
    <mergeCell ref="BV15:CE15"/>
    <mergeCell ref="BK10:BU10"/>
    <mergeCell ref="BV13:CE13"/>
    <mergeCell ref="AT16:BJ16"/>
    <mergeCell ref="BV14:CE14"/>
    <mergeCell ref="AT13:BJ13"/>
    <mergeCell ref="AT26:BG26"/>
    <mergeCell ref="BK26:BU26"/>
    <mergeCell ref="BV17:CE17"/>
    <mergeCell ref="BK17:BU17"/>
    <mergeCell ref="AT24:BG24"/>
    <mergeCell ref="BV26:CE26"/>
    <mergeCell ref="AT27:BG27"/>
    <mergeCell ref="BV35:CE35"/>
    <mergeCell ref="AT37:BJ37"/>
    <mergeCell ref="BK37:BU37"/>
    <mergeCell ref="BV24:CE24"/>
    <mergeCell ref="BK24:BU24"/>
    <mergeCell ref="AT29:BJ29"/>
    <mergeCell ref="BV31:CE31"/>
    <mergeCell ref="BK31:BU31"/>
    <mergeCell ref="BK33:BU33"/>
    <mergeCell ref="BV29:CE29"/>
    <mergeCell ref="BV34:CE34"/>
    <mergeCell ref="AE32:AJ32"/>
    <mergeCell ref="AK32:AS32"/>
    <mergeCell ref="AT32:BJ32"/>
    <mergeCell ref="BK32:BU32"/>
    <mergeCell ref="BV32:CE32"/>
    <mergeCell ref="AE33:AJ33"/>
    <mergeCell ref="AK33:AS33"/>
    <mergeCell ref="BK34:BU34"/>
    <mergeCell ref="B15:AD15"/>
    <mergeCell ref="AE15:AJ15"/>
    <mergeCell ref="AK15:AS15"/>
    <mergeCell ref="AT15:BJ15"/>
    <mergeCell ref="BK15:BU15"/>
    <mergeCell ref="B34:AD34"/>
    <mergeCell ref="AE34:AJ34"/>
    <mergeCell ref="AK34:AS34"/>
    <mergeCell ref="BK16:BU16"/>
    <mergeCell ref="AE19:AJ19"/>
    <mergeCell ref="B18:AD18"/>
    <mergeCell ref="AE18:AJ18"/>
    <mergeCell ref="AK18:AS18"/>
    <mergeCell ref="AT18:BG18"/>
    <mergeCell ref="BK18:BU18"/>
    <mergeCell ref="BV18:CE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6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</row>
    <row r="4" spans="1:107" ht="57" customHeight="1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 t="s">
        <v>14</v>
      </c>
      <c r="AL4" s="253"/>
      <c r="AM4" s="253"/>
      <c r="AN4" s="253"/>
      <c r="AO4" s="253"/>
      <c r="AP4" s="253"/>
      <c r="AQ4" s="253" t="s">
        <v>69</v>
      </c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 t="s">
        <v>47</v>
      </c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 t="s">
        <v>10</v>
      </c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 t="s">
        <v>11</v>
      </c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</row>
    <row r="5" spans="1:107" ht="9.75">
      <c r="A5" s="212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>
        <v>2</v>
      </c>
      <c r="AL5" s="212"/>
      <c r="AM5" s="212"/>
      <c r="AN5" s="212"/>
      <c r="AO5" s="212"/>
      <c r="AP5" s="212"/>
      <c r="AQ5" s="212">
        <v>3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>
        <v>4</v>
      </c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>
        <v>5</v>
      </c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>
        <v>6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6" spans="1:107" ht="23.25" customHeight="1">
      <c r="A6" s="260" t="s">
        <v>97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06" t="s">
        <v>25</v>
      </c>
      <c r="AL6" s="206"/>
      <c r="AM6" s="206"/>
      <c r="AN6" s="206"/>
      <c r="AO6" s="206"/>
      <c r="AP6" s="206"/>
      <c r="AQ6" s="123" t="s">
        <v>51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55">
        <f>BG21</f>
        <v>717066.3499999996</v>
      </c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108">
        <f>BZ21</f>
        <v>444512.6400000006</v>
      </c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55">
        <f>BG6-BZ6</f>
        <v>272553.70999999903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</row>
    <row r="7" spans="1:107" ht="34.5" customHeight="1">
      <c r="A7" s="258" t="s">
        <v>70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123" t="s">
        <v>52</v>
      </c>
      <c r="AL7" s="123"/>
      <c r="AM7" s="123"/>
      <c r="AN7" s="123"/>
      <c r="AO7" s="123"/>
      <c r="AP7" s="123"/>
      <c r="AQ7" s="123" t="s">
        <v>51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55" t="s">
        <v>77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 t="s">
        <v>77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 t="s">
        <v>77</v>
      </c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15" customHeight="1">
      <c r="A8" s="261" t="s">
        <v>21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168" t="s">
        <v>77</v>
      </c>
      <c r="AL8" s="168"/>
      <c r="AM8" s="168"/>
      <c r="AN8" s="168"/>
      <c r="AO8" s="168"/>
      <c r="AP8" s="168"/>
      <c r="AQ8" s="168" t="s">
        <v>77</v>
      </c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08" t="s">
        <v>77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40"/>
      <c r="BX8" s="40"/>
      <c r="BY8" s="40"/>
      <c r="BZ8" s="55" t="s">
        <v>77</v>
      </c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39"/>
      <c r="CN8" s="39"/>
      <c r="CO8" s="55" t="s">
        <v>77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39"/>
    </row>
    <row r="9" spans="1:107" s="24" customFormat="1" ht="33" customHeight="1">
      <c r="A9" s="262" t="s">
        <v>116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168" t="s">
        <v>118</v>
      </c>
      <c r="AL9" s="168"/>
      <c r="AM9" s="168"/>
      <c r="AN9" s="168"/>
      <c r="AO9" s="168"/>
      <c r="AP9" s="168"/>
      <c r="AQ9" s="168" t="s">
        <v>169</v>
      </c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08" t="s">
        <v>77</v>
      </c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40"/>
      <c r="BX9" s="40"/>
      <c r="BY9" s="40"/>
      <c r="BZ9" s="55" t="s">
        <v>77</v>
      </c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39"/>
      <c r="CN9" s="39"/>
      <c r="CO9" s="55" t="s">
        <v>77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39"/>
    </row>
    <row r="10" spans="1:107" s="24" customFormat="1" ht="33" customHeight="1">
      <c r="A10" s="262" t="s">
        <v>117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168" t="s">
        <v>119</v>
      </c>
      <c r="AL10" s="168"/>
      <c r="AM10" s="168"/>
      <c r="AN10" s="168"/>
      <c r="AO10" s="168"/>
      <c r="AP10" s="168"/>
      <c r="AQ10" s="168" t="s">
        <v>170</v>
      </c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08" t="s">
        <v>77</v>
      </c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40"/>
      <c r="BX10" s="40"/>
      <c r="BY10" s="40"/>
      <c r="BZ10" s="55" t="s">
        <v>77</v>
      </c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39"/>
      <c r="CN10" s="39"/>
      <c r="CO10" s="55" t="s">
        <v>77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39"/>
    </row>
    <row r="11" spans="1:107" ht="24" customHeight="1">
      <c r="A11" s="258" t="s">
        <v>22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123" t="s">
        <v>53</v>
      </c>
      <c r="AL11" s="123"/>
      <c r="AM11" s="123"/>
      <c r="AN11" s="123"/>
      <c r="AO11" s="123"/>
      <c r="AP11" s="123"/>
      <c r="AQ11" s="123" t="s">
        <v>51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55" t="s">
        <v>77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 t="s">
        <v>77</v>
      </c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 t="s">
        <v>77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</row>
    <row r="12" spans="1:107" ht="15" customHeight="1">
      <c r="A12" s="259" t="s">
        <v>21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123" t="s">
        <v>77</v>
      </c>
      <c r="AL12" s="123"/>
      <c r="AM12" s="123"/>
      <c r="AN12" s="123"/>
      <c r="AO12" s="123"/>
      <c r="AP12" s="123"/>
      <c r="AQ12" s="123" t="s">
        <v>77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55" t="s">
        <v>77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 t="s">
        <v>77</v>
      </c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 t="s">
        <v>77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</row>
    <row r="13" spans="1:107" ht="15" customHeight="1">
      <c r="A13" s="128" t="s">
        <v>77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3" t="s">
        <v>77</v>
      </c>
      <c r="AL13" s="123"/>
      <c r="AM13" s="123"/>
      <c r="AN13" s="123"/>
      <c r="AO13" s="123"/>
      <c r="AP13" s="123"/>
      <c r="AQ13" s="123" t="s">
        <v>77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55" t="s">
        <v>77</v>
      </c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 t="s">
        <v>77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 t="s">
        <v>77</v>
      </c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</row>
    <row r="14" spans="1:107" ht="15" customHeight="1">
      <c r="A14" s="128" t="s">
        <v>77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3" t="s">
        <v>77</v>
      </c>
      <c r="AL14" s="123"/>
      <c r="AM14" s="123"/>
      <c r="AN14" s="123"/>
      <c r="AO14" s="123"/>
      <c r="AP14" s="123"/>
      <c r="AQ14" s="123" t="s">
        <v>77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55" t="s">
        <v>77</v>
      </c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 t="s">
        <v>77</v>
      </c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 t="s">
        <v>77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</row>
    <row r="15" spans="1:107" ht="15" customHeight="1">
      <c r="A15" s="128" t="s">
        <v>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3" t="s">
        <v>77</v>
      </c>
      <c r="AL15" s="123"/>
      <c r="AM15" s="123"/>
      <c r="AN15" s="123"/>
      <c r="AO15" s="123"/>
      <c r="AP15" s="123"/>
      <c r="AQ15" s="123" t="s">
        <v>77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55" t="s">
        <v>77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 t="s">
        <v>77</v>
      </c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 t="s">
        <v>77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</row>
    <row r="16" spans="1:107" ht="15" customHeight="1">
      <c r="A16" s="128" t="s">
        <v>77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3" t="s">
        <v>77</v>
      </c>
      <c r="AL16" s="123"/>
      <c r="AM16" s="123"/>
      <c r="AN16" s="123"/>
      <c r="AO16" s="123"/>
      <c r="AP16" s="123"/>
      <c r="AQ16" s="123" t="s">
        <v>77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55" t="s">
        <v>77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 t="s">
        <v>77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 t="s">
        <v>77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</row>
    <row r="17" spans="1:107" ht="15" customHeight="1">
      <c r="A17" s="128" t="s">
        <v>77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3" t="s">
        <v>77</v>
      </c>
      <c r="AL17" s="123"/>
      <c r="AM17" s="123"/>
      <c r="AN17" s="123"/>
      <c r="AO17" s="123"/>
      <c r="AP17" s="123"/>
      <c r="AQ17" s="123" t="s">
        <v>77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55" t="s">
        <v>77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 t="s">
        <v>77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 t="s">
        <v>77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ht="15" customHeight="1">
      <c r="A18" s="128" t="s">
        <v>77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3" t="s">
        <v>77</v>
      </c>
      <c r="AL18" s="123"/>
      <c r="AM18" s="123"/>
      <c r="AN18" s="123"/>
      <c r="AO18" s="123"/>
      <c r="AP18" s="123"/>
      <c r="AQ18" s="123" t="s">
        <v>77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55" t="s">
        <v>77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 t="s">
        <v>77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 t="s">
        <v>77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15" customHeight="1">
      <c r="A19" s="128" t="s">
        <v>77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3" t="s">
        <v>77</v>
      </c>
      <c r="AL19" s="123"/>
      <c r="AM19" s="123"/>
      <c r="AN19" s="123"/>
      <c r="AO19" s="123"/>
      <c r="AP19" s="123"/>
      <c r="AQ19" s="123" t="s">
        <v>77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55" t="s">
        <v>77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 t="s">
        <v>77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 t="s">
        <v>77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15" customHeight="1">
      <c r="A20" s="128" t="s">
        <v>77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3" t="s">
        <v>77</v>
      </c>
      <c r="AL20" s="123"/>
      <c r="AM20" s="123"/>
      <c r="AN20" s="123"/>
      <c r="AO20" s="123"/>
      <c r="AP20" s="123"/>
      <c r="AQ20" s="123" t="s">
        <v>77</v>
      </c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55" t="s">
        <v>77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 t="s">
        <v>77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 t="s">
        <v>77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15" customHeight="1">
      <c r="A21" s="255" t="s">
        <v>23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123" t="s">
        <v>24</v>
      </c>
      <c r="AL21" s="123"/>
      <c r="AM21" s="123"/>
      <c r="AN21" s="123"/>
      <c r="AO21" s="123"/>
      <c r="AP21" s="123"/>
      <c r="AQ21" s="123" t="s">
        <v>55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55">
        <f>стр2!AT7-стр1!BB16</f>
        <v>717066.3499999996</v>
      </c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108">
        <f>BZ22+BZ23</f>
        <v>444512.6400000006</v>
      </c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55">
        <f>BG21-BZ21</f>
        <v>272553.70999999903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15" customHeight="1">
      <c r="A22" s="255" t="s">
        <v>98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123" t="s">
        <v>28</v>
      </c>
      <c r="AL22" s="123"/>
      <c r="AM22" s="123"/>
      <c r="AN22" s="123"/>
      <c r="AO22" s="123"/>
      <c r="AP22" s="123"/>
      <c r="AQ22" s="123" t="s">
        <v>56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55">
        <f>(стр1!BB16)*(-1)</f>
        <v>-12286400</v>
      </c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108">
        <f>(стр1!BX16+717391.25+7722.75)*-1</f>
        <v>-4721771.37</v>
      </c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55" t="s">
        <v>51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15" customHeight="1">
      <c r="A23" s="255" t="s">
        <v>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123" t="s">
        <v>29</v>
      </c>
      <c r="AL23" s="123"/>
      <c r="AM23" s="123"/>
      <c r="AN23" s="123"/>
      <c r="AO23" s="123"/>
      <c r="AP23" s="123"/>
      <c r="AQ23" s="123" t="s">
        <v>57</v>
      </c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55">
        <f>стр2!AT7</f>
        <v>13003466.35</v>
      </c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f>стр2!BK7+717391.25+7722.75</f>
        <v>5166284.010000001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 t="s">
        <v>51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5" spans="1:107" ht="9.75">
      <c r="A25" s="1" t="s">
        <v>5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J25" s="119" t="s">
        <v>236</v>
      </c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4" t="s">
        <v>6</v>
      </c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J26" s="254" t="s">
        <v>7</v>
      </c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J27" s="119" t="s">
        <v>222</v>
      </c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6" t="s">
        <v>71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4" t="s">
        <v>6</v>
      </c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4"/>
      <c r="AI28" s="4"/>
      <c r="AJ28" s="254" t="s">
        <v>7</v>
      </c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J29" s="119" t="s">
        <v>32</v>
      </c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4" t="s">
        <v>6</v>
      </c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4"/>
      <c r="AI30" s="4"/>
      <c r="AJ30" s="254" t="s">
        <v>7</v>
      </c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9" t="s">
        <v>8</v>
      </c>
      <c r="B32" s="109"/>
      <c r="C32" s="257" t="s">
        <v>232</v>
      </c>
      <c r="D32" s="257"/>
      <c r="E32" s="257"/>
      <c r="F32" s="1" t="s">
        <v>8</v>
      </c>
      <c r="I32" s="119" t="s">
        <v>246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09">
        <v>202</v>
      </c>
      <c r="Z32" s="109"/>
      <c r="AA32" s="109"/>
      <c r="AB32" s="109"/>
      <c r="AC32" s="109"/>
      <c r="AD32" s="118">
        <v>1</v>
      </c>
      <c r="AE32" s="118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2021-05-04T09:23:50Z</cp:lastPrinted>
  <dcterms:created xsi:type="dcterms:W3CDTF">2005-02-01T12:32:18Z</dcterms:created>
  <dcterms:modified xsi:type="dcterms:W3CDTF">2021-05-04T12:10:56Z</dcterms:modified>
  <cp:category/>
  <cp:version/>
  <cp:contentType/>
  <cp:contentStatus/>
</cp:coreProperties>
</file>